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PS01 - Údržba kolejových ..." sheetId="2" r:id="rId2"/>
    <sheet name="PS02 - Opravy kolejových ..." sheetId="3" r:id="rId3"/>
    <sheet name="PS03 - Opravy kompresoroven" sheetId="4" r:id="rId4"/>
    <sheet name="VON - -" sheetId="5" r:id="rId5"/>
    <sheet name="Pokyny pro vyplnění" sheetId="6" r:id="rId6"/>
  </sheets>
  <definedNames>
    <definedName name="_xlnm.Print_Area" localSheetId="0">'Rekapitulace zakázky'!$D$4:$AO$36,'Rekapitulace zakázky'!$C$42:$AQ$59</definedName>
    <definedName name="_xlnm.Print_Titles" localSheetId="0">'Rekapitulace zakázky'!$52:$52</definedName>
    <definedName name="_xlnm._FilterDatabase" localSheetId="1" hidden="1">'PS01 - Údržba kolejových ...'!$C$80:$K$85</definedName>
    <definedName name="_xlnm.Print_Area" localSheetId="1">'PS01 - Údržba kolejových ...'!$C$4:$J$39,'PS01 - Údržba kolejových ...'!$C$45:$J$62,'PS01 - Údržba kolejových ...'!$C$68:$K$85</definedName>
    <definedName name="_xlnm.Print_Titles" localSheetId="1">'PS01 - Údržba kolejových ...'!$80:$80</definedName>
    <definedName name="_xlnm._FilterDatabase" localSheetId="2" hidden="1">'PS02 - Opravy kolejových ...'!$C$79:$K$189</definedName>
    <definedName name="_xlnm.Print_Area" localSheetId="2">'PS02 - Opravy kolejových ...'!$C$4:$J$39,'PS02 - Opravy kolejových ...'!$C$45:$J$61,'PS02 - Opravy kolejových ...'!$C$67:$K$189</definedName>
    <definedName name="_xlnm.Print_Titles" localSheetId="2">'PS02 - Opravy kolejových ...'!$79:$79</definedName>
    <definedName name="_xlnm._FilterDatabase" localSheetId="3" hidden="1">'PS03 - Opravy kompresoroven'!$C$79:$K$133</definedName>
    <definedName name="_xlnm.Print_Area" localSheetId="3">'PS03 - Opravy kompresoroven'!$C$4:$J$39,'PS03 - Opravy kompresoroven'!$C$45:$J$61,'PS03 - Opravy kompresoroven'!$C$67:$K$133</definedName>
    <definedName name="_xlnm.Print_Titles" localSheetId="3">'PS03 - Opravy kompresoroven'!$79:$79</definedName>
    <definedName name="_xlnm._FilterDatabase" localSheetId="4" hidden="1">'VON - -'!$C$80:$K$85</definedName>
    <definedName name="_xlnm.Print_Area" localSheetId="4">'VON - -'!$C$4:$J$39,'VON - -'!$C$45:$J$62,'VON - -'!$C$68:$K$85</definedName>
    <definedName name="_xlnm.Print_Titles" localSheetId="4">'VON - -'!$80:$80</definedName>
  </definedNames>
  <calcPr/>
</workbook>
</file>

<file path=xl/calcChain.xml><?xml version="1.0" encoding="utf-8"?>
<calcChain xmlns="http://schemas.openxmlformats.org/spreadsheetml/2006/main">
  <c i="5" l="1" r="J37"/>
  <c r="J36"/>
  <c i="1" r="AY58"/>
  <c i="5" r="J35"/>
  <c i="1" r="AX58"/>
  <c i="5" r="BI84"/>
  <c r="BH84"/>
  <c r="BG84"/>
  <c r="BF84"/>
  <c r="T84"/>
  <c r="T83"/>
  <c r="T82"/>
  <c r="T81"/>
  <c r="R84"/>
  <c r="R83"/>
  <c r="R82"/>
  <c r="R81"/>
  <c r="P84"/>
  <c r="P83"/>
  <c r="P82"/>
  <c r="P81"/>
  <c i="1" r="AU58"/>
  <c i="5" r="J78"/>
  <c r="J77"/>
  <c r="F77"/>
  <c r="F75"/>
  <c r="E73"/>
  <c r="J55"/>
  <c r="J54"/>
  <c r="F54"/>
  <c r="F52"/>
  <c r="E50"/>
  <c r="J18"/>
  <c r="E18"/>
  <c r="F78"/>
  <c r="J17"/>
  <c r="J12"/>
  <c r="J52"/>
  <c r="E7"/>
  <c r="E71"/>
  <c i="4" r="J37"/>
  <c r="J36"/>
  <c i="1" r="AY57"/>
  <c i="4" r="J35"/>
  <c i="1" r="AX57"/>
  <c i="4"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77"/>
  <c r="J17"/>
  <c r="J12"/>
  <c r="J74"/>
  <c r="E7"/>
  <c r="E70"/>
  <c i="3" r="J37"/>
  <c r="J36"/>
  <c i="1" r="AY56"/>
  <c i="3" r="J35"/>
  <c i="1" r="AX56"/>
  <c i="3"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77"/>
  <c r="J17"/>
  <c r="J12"/>
  <c r="J52"/>
  <c r="E7"/>
  <c r="E70"/>
  <c i="2" r="J37"/>
  <c r="J36"/>
  <c i="1" r="AY55"/>
  <c i="2" r="J35"/>
  <c i="1" r="AX55"/>
  <c i="2" r="BI85"/>
  <c r="BH85"/>
  <c r="BG85"/>
  <c r="BF85"/>
  <c r="T85"/>
  <c r="T84"/>
  <c r="R85"/>
  <c r="R84"/>
  <c r="P85"/>
  <c r="P84"/>
  <c r="BI83"/>
  <c r="BH83"/>
  <c r="BG83"/>
  <c r="BF83"/>
  <c r="T83"/>
  <c r="T82"/>
  <c r="T81"/>
  <c r="R83"/>
  <c r="R82"/>
  <c r="R81"/>
  <c r="P83"/>
  <c r="P82"/>
  <c r="P81"/>
  <c i="1" r="AU55"/>
  <c i="2" r="J78"/>
  <c r="J77"/>
  <c r="F77"/>
  <c r="F75"/>
  <c r="E73"/>
  <c r="J55"/>
  <c r="J54"/>
  <c r="F54"/>
  <c r="F52"/>
  <c r="E50"/>
  <c r="J18"/>
  <c r="E18"/>
  <c r="F55"/>
  <c r="J17"/>
  <c r="J12"/>
  <c r="J75"/>
  <c r="E7"/>
  <c r="E71"/>
  <c i="1" r="L50"/>
  <c r="AM50"/>
  <c r="AM49"/>
  <c r="L49"/>
  <c r="AM47"/>
  <c r="L47"/>
  <c r="L45"/>
  <c r="L44"/>
  <c i="2" r="J85"/>
  <c r="BK83"/>
  <c i="3" r="BK189"/>
  <c r="J188"/>
  <c r="J187"/>
  <c r="BK182"/>
  <c r="J179"/>
  <c r="J175"/>
  <c r="BK166"/>
  <c r="BK162"/>
  <c r="BK154"/>
  <c r="BK147"/>
  <c r="BK144"/>
  <c r="J137"/>
  <c r="J132"/>
  <c r="BK126"/>
  <c r="BK123"/>
  <c r="BK120"/>
  <c r="BK118"/>
  <c r="BK115"/>
  <c r="J111"/>
  <c r="J108"/>
  <c r="BK107"/>
  <c r="J104"/>
  <c r="J101"/>
  <c r="BK86"/>
  <c r="J186"/>
  <c r="BK181"/>
  <c r="BK170"/>
  <c r="J162"/>
  <c r="BK156"/>
  <c r="BK152"/>
  <c r="J143"/>
  <c r="BK131"/>
  <c r="BK125"/>
  <c r="J116"/>
  <c r="J107"/>
  <c r="J100"/>
  <c r="BK93"/>
  <c r="J189"/>
  <c r="BK185"/>
  <c r="J180"/>
  <c r="J176"/>
  <c r="BK172"/>
  <c r="BK167"/>
  <c r="BK161"/>
  <c r="J156"/>
  <c r="J151"/>
  <c r="J142"/>
  <c r="BK139"/>
  <c r="J135"/>
  <c r="J131"/>
  <c r="J126"/>
  <c r="J119"/>
  <c r="BK113"/>
  <c r="BK108"/>
  <c r="BK101"/>
  <c r="BK97"/>
  <c r="BK92"/>
  <c r="J88"/>
  <c r="J84"/>
  <c r="J184"/>
  <c r="J174"/>
  <c r="BK168"/>
  <c r="J161"/>
  <c r="BK151"/>
  <c r="J147"/>
  <c r="J141"/>
  <c r="J138"/>
  <c r="BK129"/>
  <c r="J115"/>
  <c r="BK104"/>
  <c r="J95"/>
  <c r="J89"/>
  <c r="J86"/>
  <c i="4" r="BK126"/>
  <c r="BK114"/>
  <c r="BK98"/>
  <c r="BK85"/>
  <c r="BK130"/>
  <c r="J125"/>
  <c r="BK122"/>
  <c r="BK117"/>
  <c r="J113"/>
  <c r="J109"/>
  <c r="BK103"/>
  <c r="BK100"/>
  <c r="J95"/>
  <c r="J90"/>
  <c r="J87"/>
  <c r="BK82"/>
  <c r="J130"/>
  <c r="J122"/>
  <c r="BK119"/>
  <c r="BK113"/>
  <c r="BK110"/>
  <c r="BK106"/>
  <c r="J105"/>
  <c r="BK101"/>
  <c r="J96"/>
  <c r="J92"/>
  <c r="J131"/>
  <c r="BK124"/>
  <c r="J97"/>
  <c r="BK91"/>
  <c r="BK87"/>
  <c r="BK83"/>
  <c i="5" r="J84"/>
  <c r="F35"/>
  <c i="1" r="BB58"/>
  <c i="3" r="J93"/>
  <c r="BK180"/>
  <c r="J172"/>
  <c r="BK171"/>
  <c r="BK163"/>
  <c r="BK157"/>
  <c r="J155"/>
  <c r="J148"/>
  <c r="J136"/>
  <c r="J130"/>
  <c r="J127"/>
  <c r="J122"/>
  <c r="BK114"/>
  <c r="BK105"/>
  <c r="BK98"/>
  <c r="BK94"/>
  <c r="BK85"/>
  <c r="BK188"/>
  <c r="BK186"/>
  <c r="J181"/>
  <c r="BK178"/>
  <c r="BK175"/>
  <c r="BK174"/>
  <c r="J171"/>
  <c r="J169"/>
  <c r="J163"/>
  <c r="BK160"/>
  <c r="J157"/>
  <c r="J154"/>
  <c r="J152"/>
  <c r="BK150"/>
  <c r="J146"/>
  <c r="BK141"/>
  <c r="BK138"/>
  <c r="BK137"/>
  <c r="J134"/>
  <c r="BK130"/>
  <c r="BK128"/>
  <c r="J125"/>
  <c r="J123"/>
  <c r="J120"/>
  <c r="J117"/>
  <c r="J112"/>
  <c r="J109"/>
  <c r="BK103"/>
  <c r="J99"/>
  <c r="J96"/>
  <c r="BK95"/>
  <c r="J91"/>
  <c r="BK89"/>
  <c r="J85"/>
  <c r="J185"/>
  <c r="J182"/>
  <c r="BK179"/>
  <c r="BK173"/>
  <c r="J167"/>
  <c r="J165"/>
  <c r="J160"/>
  <c r="BK155"/>
  <c r="J149"/>
  <c r="BK143"/>
  <c r="J139"/>
  <c r="J133"/>
  <c r="J121"/>
  <c r="J114"/>
  <c r="BK111"/>
  <c r="J102"/>
  <c r="BK100"/>
  <c r="J92"/>
  <c r="J90"/>
  <c r="J87"/>
  <c r="BK84"/>
  <c i="4" r="BK125"/>
  <c r="J115"/>
  <c r="J99"/>
  <c r="BK95"/>
  <c r="J133"/>
  <c r="BK128"/>
  <c r="J127"/>
  <c r="BK123"/>
  <c r="J121"/>
  <c r="J118"/>
  <c r="J114"/>
  <c r="J112"/>
  <c r="J110"/>
  <c r="BK107"/>
  <c r="BK102"/>
  <c r="BK99"/>
  <c r="BK97"/>
  <c r="J91"/>
  <c r="BK88"/>
  <c r="J86"/>
  <c r="J83"/>
  <c r="BK132"/>
  <c r="BK129"/>
  <c r="BK127"/>
  <c r="J120"/>
  <c r="BK118"/>
  <c r="BK115"/>
  <c r="BK111"/>
  <c r="BK109"/>
  <c r="J107"/>
  <c r="BK105"/>
  <c r="J104"/>
  <c r="J102"/>
  <c r="J98"/>
  <c r="J93"/>
  <c r="BK89"/>
  <c r="J132"/>
  <c r="J126"/>
  <c r="J123"/>
  <c r="BK96"/>
  <c r="BK90"/>
  <c r="J85"/>
  <c r="J82"/>
  <c i="5" r="F37"/>
  <c i="1" r="BD58"/>
  <c i="5" r="J34"/>
  <c i="1" r="AW58"/>
  <c i="2" r="J83"/>
  <c r="BK85"/>
  <c i="1" r="AS54"/>
  <c i="3" r="J177"/>
  <c r="J168"/>
  <c r="BK164"/>
  <c r="BK158"/>
  <c r="BK149"/>
  <c r="BK145"/>
  <c r="BK142"/>
  <c r="BK134"/>
  <c r="J128"/>
  <c r="J124"/>
  <c r="BK121"/>
  <c r="BK119"/>
  <c r="BK117"/>
  <c r="J113"/>
  <c r="BK109"/>
  <c r="J105"/>
  <c r="BK102"/>
  <c r="BK99"/>
  <c r="J83"/>
  <c r="BK184"/>
  <c r="BK176"/>
  <c r="J166"/>
  <c r="J159"/>
  <c r="J153"/>
  <c r="BK146"/>
  <c r="BK135"/>
  <c r="J129"/>
  <c r="J118"/>
  <c r="J110"/>
  <c r="J103"/>
  <c r="J97"/>
  <c r="BK82"/>
  <c r="BK187"/>
  <c r="BK183"/>
  <c r="BK177"/>
  <c r="J173"/>
  <c r="J170"/>
  <c r="BK165"/>
  <c r="BK159"/>
  <c r="BK153"/>
  <c r="BK148"/>
  <c r="J145"/>
  <c r="BK140"/>
  <c r="BK136"/>
  <c r="BK133"/>
  <c r="BK127"/>
  <c r="BK124"/>
  <c r="BK122"/>
  <c r="BK116"/>
  <c r="BK110"/>
  <c r="J106"/>
  <c r="J98"/>
  <c r="J94"/>
  <c r="BK90"/>
  <c r="BK87"/>
  <c r="J82"/>
  <c r="J183"/>
  <c r="J178"/>
  <c r="BK169"/>
  <c r="J164"/>
  <c r="J158"/>
  <c r="J150"/>
  <c r="J144"/>
  <c r="J140"/>
  <c r="BK132"/>
  <c r="BK112"/>
  <c r="BK106"/>
  <c r="BK96"/>
  <c r="BK91"/>
  <c r="BK88"/>
  <c r="BK83"/>
  <c i="4" r="BK116"/>
  <c r="BK108"/>
  <c r="BK93"/>
  <c r="BK131"/>
  <c r="J124"/>
  <c r="J119"/>
  <c r="J116"/>
  <c r="J111"/>
  <c r="BK104"/>
  <c r="J101"/>
  <c r="BK92"/>
  <c r="J89"/>
  <c r="BK84"/>
  <c r="BK133"/>
  <c r="J128"/>
  <c r="BK121"/>
  <c r="J117"/>
  <c r="BK112"/>
  <c r="J108"/>
  <c r="J106"/>
  <c r="J103"/>
  <c r="J100"/>
  <c r="J94"/>
  <c r="BK86"/>
  <c r="J129"/>
  <c r="BK120"/>
  <c r="BK94"/>
  <c r="J88"/>
  <c r="J84"/>
  <c i="5" r="BK84"/>
  <c r="F36"/>
  <c i="1" r="BC58"/>
  <c i="3" l="1" r="P81"/>
  <c r="P80"/>
  <c i="1" r="AU56"/>
  <c i="4" r="BK81"/>
  <c r="J81"/>
  <c r="J60"/>
  <c i="3" r="R81"/>
  <c r="R80"/>
  <c i="4" r="R81"/>
  <c r="R80"/>
  <c i="3" r="BK81"/>
  <c r="J81"/>
  <c r="J60"/>
  <c i="4" r="P81"/>
  <c r="P80"/>
  <c i="1" r="AU57"/>
  <c i="3" r="T81"/>
  <c r="T80"/>
  <c i="4" r="T81"/>
  <c r="T80"/>
  <c i="2" r="BK82"/>
  <c r="J82"/>
  <c r="J60"/>
  <c r="BK84"/>
  <c r="J84"/>
  <c r="J61"/>
  <c i="5" r="BK83"/>
  <c r="BK82"/>
  <c r="BK81"/>
  <c r="J81"/>
  <c r="J59"/>
  <c i="4" r="BK80"/>
  <c r="J80"/>
  <c i="5" r="E48"/>
  <c r="F55"/>
  <c r="BE84"/>
  <c r="J75"/>
  <c i="4" r="J52"/>
  <c r="F55"/>
  <c r="BE85"/>
  <c r="BE88"/>
  <c r="BE92"/>
  <c r="BE93"/>
  <c r="BE119"/>
  <c r="BE120"/>
  <c r="BE122"/>
  <c r="BE125"/>
  <c r="BE128"/>
  <c r="E48"/>
  <c r="BE82"/>
  <c r="BE84"/>
  <c r="BE87"/>
  <c r="BE90"/>
  <c r="BE95"/>
  <c r="BE101"/>
  <c r="BE104"/>
  <c r="BE105"/>
  <c r="BE106"/>
  <c r="BE112"/>
  <c r="BE114"/>
  <c r="BE116"/>
  <c r="BE118"/>
  <c r="BE123"/>
  <c r="BE126"/>
  <c r="BE83"/>
  <c r="BE86"/>
  <c r="BE89"/>
  <c r="BE91"/>
  <c r="BE94"/>
  <c r="BE96"/>
  <c r="BE98"/>
  <c r="BE99"/>
  <c r="BE103"/>
  <c r="BE107"/>
  <c r="BE108"/>
  <c r="BE110"/>
  <c r="BE113"/>
  <c r="BE115"/>
  <c r="BE121"/>
  <c r="BE124"/>
  <c r="BE127"/>
  <c r="BE129"/>
  <c r="BE131"/>
  <c r="BE132"/>
  <c r="BE97"/>
  <c r="BE100"/>
  <c r="BE102"/>
  <c r="BE109"/>
  <c r="BE111"/>
  <c r="BE117"/>
  <c r="BE130"/>
  <c r="BE133"/>
  <c i="3" r="J74"/>
  <c r="BE93"/>
  <c r="BE98"/>
  <c r="BE105"/>
  <c r="BE107"/>
  <c r="BE116"/>
  <c r="BE122"/>
  <c r="BE123"/>
  <c r="BE125"/>
  <c r="BE127"/>
  <c r="BE130"/>
  <c r="BE134"/>
  <c r="BE136"/>
  <c r="BE145"/>
  <c r="BE156"/>
  <c r="BE157"/>
  <c r="BE162"/>
  <c r="BE166"/>
  <c r="BE175"/>
  <c r="E48"/>
  <c r="F55"/>
  <c r="BE82"/>
  <c r="BE83"/>
  <c r="BE85"/>
  <c r="BE86"/>
  <c r="BE88"/>
  <c r="BE94"/>
  <c r="BE99"/>
  <c r="BE100"/>
  <c r="BE102"/>
  <c r="BE103"/>
  <c r="BE104"/>
  <c r="BE109"/>
  <c r="BE113"/>
  <c r="BE114"/>
  <c r="BE115"/>
  <c r="BE117"/>
  <c r="BE118"/>
  <c r="BE121"/>
  <c r="BE124"/>
  <c r="BE126"/>
  <c r="BE129"/>
  <c r="BE132"/>
  <c r="BE135"/>
  <c r="BE139"/>
  <c r="BE144"/>
  <c r="BE146"/>
  <c r="BE149"/>
  <c r="BE151"/>
  <c r="BE153"/>
  <c r="BE155"/>
  <c r="BE158"/>
  <c r="BE161"/>
  <c r="BE173"/>
  <c r="BE176"/>
  <c r="BE179"/>
  <c r="BE181"/>
  <c r="BE182"/>
  <c r="BE90"/>
  <c r="BE91"/>
  <c r="BE92"/>
  <c r="BE96"/>
  <c r="BE97"/>
  <c r="BE101"/>
  <c r="BE106"/>
  <c r="BE108"/>
  <c r="BE111"/>
  <c r="BE119"/>
  <c r="BE128"/>
  <c r="BE133"/>
  <c r="BE137"/>
  <c r="BE140"/>
  <c r="BE142"/>
  <c r="BE147"/>
  <c r="BE154"/>
  <c r="BE160"/>
  <c r="BE164"/>
  <c r="BE168"/>
  <c r="BE174"/>
  <c r="BE177"/>
  <c r="BE178"/>
  <c r="BE183"/>
  <c r="BE185"/>
  <c r="BE84"/>
  <c r="BE87"/>
  <c r="BE89"/>
  <c r="BE95"/>
  <c r="BE110"/>
  <c r="BE112"/>
  <c r="BE120"/>
  <c r="BE131"/>
  <c r="BE138"/>
  <c r="BE141"/>
  <c r="BE143"/>
  <c r="BE148"/>
  <c r="BE150"/>
  <c r="BE152"/>
  <c r="BE159"/>
  <c r="BE163"/>
  <c r="BE165"/>
  <c r="BE167"/>
  <c r="BE169"/>
  <c r="BE170"/>
  <c r="BE171"/>
  <c r="BE172"/>
  <c r="BE180"/>
  <c r="BE184"/>
  <c r="BE186"/>
  <c r="BE187"/>
  <c r="BE188"/>
  <c r="BE189"/>
  <c i="2" r="E48"/>
  <c r="J52"/>
  <c r="F78"/>
  <c r="BE83"/>
  <c r="BE85"/>
  <c r="F36"/>
  <c i="1" r="BC55"/>
  <c i="3" r="F35"/>
  <c i="1" r="BB56"/>
  <c i="4" r="F35"/>
  <c i="1" r="BB57"/>
  <c i="2" r="F37"/>
  <c i="1" r="BD55"/>
  <c i="3" r="F37"/>
  <c i="1" r="BD56"/>
  <c i="4" r="F36"/>
  <c i="1" r="BC57"/>
  <c i="5" r="F34"/>
  <c i="1" r="BA58"/>
  <c i="2" r="F34"/>
  <c i="1" r="BA55"/>
  <c i="3" r="J34"/>
  <c i="1" r="AW56"/>
  <c i="4" r="J34"/>
  <c i="1" r="AW57"/>
  <c i="4" r="J30"/>
  <c i="5" r="J33"/>
  <c i="1" r="AV58"/>
  <c r="AT58"/>
  <c i="2" r="J34"/>
  <c i="1" r="AW55"/>
  <c i="2" r="F35"/>
  <c i="1" r="BB55"/>
  <c i="3" r="F36"/>
  <c i="1" r="BC56"/>
  <c i="3" r="F34"/>
  <c i="1" r="BA56"/>
  <c i="4" r="F34"/>
  <c i="1" r="BA57"/>
  <c i="4" r="F37"/>
  <c i="1" r="BD57"/>
  <c i="3" l="1" r="BK80"/>
  <c r="J80"/>
  <c r="J59"/>
  <c i="5" r="J82"/>
  <c r="J60"/>
  <c r="J83"/>
  <c r="J61"/>
  <c i="2" r="BK81"/>
  <c r="J81"/>
  <c r="J59"/>
  <c i="1" r="AG57"/>
  <c i="4" r="J59"/>
  <c i="5" r="J30"/>
  <c i="1" r="AG58"/>
  <c r="AU54"/>
  <c i="2" r="F33"/>
  <c i="1" r="AZ55"/>
  <c i="3" r="F33"/>
  <c i="1" r="AZ56"/>
  <c i="5" r="F33"/>
  <c i="1" r="AZ58"/>
  <c r="BA54"/>
  <c r="W30"/>
  <c r="BD54"/>
  <c r="W33"/>
  <c i="2" r="J33"/>
  <c i="1" r="AV55"/>
  <c r="AT55"/>
  <c i="4" r="F33"/>
  <c i="1" r="AZ57"/>
  <c r="BC54"/>
  <c r="AY54"/>
  <c i="3" r="J33"/>
  <c i="1" r="AV56"/>
  <c r="AT56"/>
  <c r="BB54"/>
  <c r="W31"/>
  <c i="4" r="J33"/>
  <c i="1" r="AV57"/>
  <c r="AT57"/>
  <c r="AN57"/>
  <c i="5" l="1" r="J39"/>
  <c i="4" r="J39"/>
  <c i="1" r="AN58"/>
  <c i="3" r="J30"/>
  <c i="1" r="AG56"/>
  <c i="2" r="J30"/>
  <c i="1" r="AG55"/>
  <c r="W32"/>
  <c r="AZ54"/>
  <c r="W29"/>
  <c r="AW54"/>
  <c r="AK30"/>
  <c r="AX54"/>
  <c i="2" l="1" r="J39"/>
  <c i="3" r="J39"/>
  <c i="1" r="AN55"/>
  <c r="AN56"/>
  <c r="AG54"/>
  <c r="AK26"/>
  <c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<sst xmlns="http://schemas.openxmlformats.org/spreadsheetml/2006/main">
  <si>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</si>
  <si>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</si>
  <si>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</si>
  <si>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</si>
  <si>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</si>
  <si>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{d87616f1-3926-472a-b0c6-564792aa3704}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</si>
  <si>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</si>
  <si>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</si>
  <si>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</si>
  <si>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</si>
  <si>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</si>
  <si>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</si>
  <si>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</si>
  <si>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</si>
  <si>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20220228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</si>
  <si>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</si>
  <si>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</si>
  <si>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Údržba, opravy a odstraňování závad u SSZT 2022-2023 - KB a kompresoroven</t>
  </si>
  <si>
    <t>0,1</t>
  </si>
  <si>
    <t>KSO:</t>
  </si>
  <si>
    <t>824</t>
  </si>
  <si>
    <t>CC-CZ:</t>
  </si>
  <si>
    <t/>
  </si>
  <si>
    <t>1</t>
  </si>
  <si>
    <t>Místo:</t>
  </si>
  <si>
    <t>Oblastní ředitelství Ostrava</t>
  </si>
  <si>
    <t>Datum:</t>
  </si>
  <si>
    <t>28. 2. 2022</t>
  </si>
  <si>
    <t>10</t>
  </si>
  <si>
    <t>100</t>
  </si>
  <si>
    <t>Zadavatel:</t>
  </si>
  <si>
    <t>IČ:</t>
  </si>
  <si>
    <t>Správa železnic, státní organizace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</si>
  <si>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</si>
  <si>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</si>
  <si>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</si>
  <si>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</si>
  <si>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</si>
  <si>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</si>
  <si>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</si>
  <si>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Ing. Hodulová Michaela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</si>
  <si>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</si>
  <si>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</si>
  <si>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</si>
  <si>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</si>
  <si>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</si>
  <si>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</si>
  <si>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</si>
  <si>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</si>
  <si>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</si>
  <si>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</si>
  <si>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</si>
  <si>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</si>
  <si>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</si>
  <si>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</si>
  <si>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</si>
  <si>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</si>
  <si>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</si>
  <si>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</si>
  <si>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</si>
  <si>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</si>
  <si>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</si>
  <si>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</si>
  <si>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</si>
  <si>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</si>
  <si>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</si>
  <si>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</si>
  <si>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</si>
  <si>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</si>
  <si>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</si>
  <si>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</si>
  <si>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</si>
  <si>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</si>
  <si>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</si>
  <si>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</si>
  <si>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</si>
  <si>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</si>
  <si>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</si>
  <si>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</si>
  <si>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</si>
  <si>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</si>
  <si>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</si>
  <si>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PS01</t>
  </si>
  <si>
    <t>Údržba kolejových brzd</t>
  </si>
  <si>
    <t>PRO</t>
  </si>
  <si>
    <t>{0b5300a9-6c3c-4820-bfc9-bd3eeaf39218}</t>
  </si>
  <si>
    <t>2</t>
  </si>
  <si>
    <t>PS02</t>
  </si>
  <si>
    <t>Opravy kolejových brzd</t>
  </si>
  <si>
    <t>{79c1a346-9708-426f-9748-053c0f79ed8e}</t>
  </si>
  <si>
    <t>PS03</t>
  </si>
  <si>
    <t>Opravy kompresoroven</t>
  </si>
  <si>
    <t>{00b2f474-3ac3-43da-98b5-2fbb7a0cba71}</t>
  </si>
  <si>
    <t>VON</t>
  </si>
  <si>
    <t>-</t>
  </si>
  <si>
    <t>{462fa8db-5741-4454-8f89-2118d348c12c}</t>
  </si>
  <si>
    <t>KRYCÍ LIST SOUPISU PRACÍ</t>
  </si>
  <si>
    <t>Objekt:</t>
  </si>
  <si>
    <t>PS01 - Údržba kolejových brzd</t>
  </si>
  <si>
    <t>REKAPITULACE ČLENĚNÍ SOUPISU PRACÍ</t>
  </si>
  <si>
    <t>Kód dílu - Popis</t>
  </si>
  <si>
    <t>Cena celkem [CZK]</t>
  </si>
  <si>
    <t>-1</t>
  </si>
  <si>
    <t>N00 - SSZT Olomouc</t>
  </si>
  <si>
    <t>N01 - SSZT Ostrava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</si>
  <si>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</si>
  <si>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</si>
  <si>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</si>
  <si>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</si>
  <si>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</si>
  <si>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</si>
  <si>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</si>
  <si>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</si>
  <si>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</si>
  <si>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</si>
  <si>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</si>
  <si>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</si>
  <si>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</si>
  <si>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N00</t>
  </si>
  <si>
    <t>SSZT Olomouc</t>
  </si>
  <si>
    <t>4</t>
  </si>
  <si>
    <t>ROZPOCET</t>
  </si>
  <si>
    <t>K</t>
  </si>
  <si>
    <t>759180802R</t>
  </si>
  <si>
    <t>Roční a dvouletá údržba kolejových brzd a kompresoroven (žst.Přerov - viz výpis činností)</t>
  </si>
  <si>
    <t>ks</t>
  </si>
  <si>
    <t>-405771992</t>
  </si>
  <si>
    <t>N01</t>
  </si>
  <si>
    <t>SSZT Ostrava</t>
  </si>
  <si>
    <t>759180800R</t>
  </si>
  <si>
    <t>Údržba kolejových brzd a kompresoroven (za 1 rok)</t>
  </si>
  <si>
    <t>167624710</t>
  </si>
  <si>
    <t>PS02 - Opravy kolejových brzd</t>
  </si>
  <si>
    <t>OST - Ostatní</t>
  </si>
  <si>
    <t>OST</t>
  </si>
  <si>
    <t>Ostatní</t>
  </si>
  <si>
    <t>7591705040</t>
  </si>
  <si>
    <t>Montáž ovládací soupravy JKB</t>
  </si>
  <si>
    <t>kus</t>
  </si>
  <si>
    <t>Sborník UOŽI 01 2021</t>
  </si>
  <si>
    <t>-58494058</t>
  </si>
  <si>
    <t>7591815022</t>
  </si>
  <si>
    <t>Montáž odfukovacího hrdla JKB</t>
  </si>
  <si>
    <t>1157936709</t>
  </si>
  <si>
    <t>3</t>
  </si>
  <si>
    <t>7591815030</t>
  </si>
  <si>
    <t>Montáž trámce JKB středního</t>
  </si>
  <si>
    <t>1396314812</t>
  </si>
  <si>
    <t>7591815032</t>
  </si>
  <si>
    <t>Montáž trámce JKB nájezdového L/P</t>
  </si>
  <si>
    <t>1949289313</t>
  </si>
  <si>
    <t>5</t>
  </si>
  <si>
    <t>7591815035</t>
  </si>
  <si>
    <t>Montáž spodní pístnice JKB</t>
  </si>
  <si>
    <t>474640641</t>
  </si>
  <si>
    <t>6</t>
  </si>
  <si>
    <t>7591815060</t>
  </si>
  <si>
    <t>Montáž hadice JKB spojovací</t>
  </si>
  <si>
    <t>1769189612</t>
  </si>
  <si>
    <t>7</t>
  </si>
  <si>
    <t>7591815062</t>
  </si>
  <si>
    <t>Montáž hadice JKB tendrové</t>
  </si>
  <si>
    <t>-196257540</t>
  </si>
  <si>
    <t>8</t>
  </si>
  <si>
    <t>7591815070</t>
  </si>
  <si>
    <t>Montáž tlumiče komplet JKB jednoramenné páky</t>
  </si>
  <si>
    <t>647616783</t>
  </si>
  <si>
    <t>9</t>
  </si>
  <si>
    <t>7591815072</t>
  </si>
  <si>
    <t>Montáž tlumiče komplet JKB dvouramenné páky</t>
  </si>
  <si>
    <t>1381128283</t>
  </si>
  <si>
    <t>7591815075</t>
  </si>
  <si>
    <t>Montáž čepu páky a pístu JKB</t>
  </si>
  <si>
    <t>552345871</t>
  </si>
  <si>
    <t>11</t>
  </si>
  <si>
    <t>7591815080</t>
  </si>
  <si>
    <t>Montáž seřizovacího šroubu TR 70x10 JKB</t>
  </si>
  <si>
    <t>-1328730004</t>
  </si>
  <si>
    <t>12</t>
  </si>
  <si>
    <t>7591815085</t>
  </si>
  <si>
    <t>Montáž šroubu k lištám M27x80 (8G)+matice+podložka JKB</t>
  </si>
  <si>
    <t>-1944410266</t>
  </si>
  <si>
    <t>13</t>
  </si>
  <si>
    <t>7591815090</t>
  </si>
  <si>
    <t>Montáž šroubu TR68 JKB</t>
  </si>
  <si>
    <t>-1671186080</t>
  </si>
  <si>
    <t>14</t>
  </si>
  <si>
    <t>7591815095</t>
  </si>
  <si>
    <t>Montáž kamenu TR68 JKB</t>
  </si>
  <si>
    <t>1497351971</t>
  </si>
  <si>
    <t>7591815100</t>
  </si>
  <si>
    <t>Montáž pojistky šroubu TR68 JKB</t>
  </si>
  <si>
    <t>-227052497</t>
  </si>
  <si>
    <t>16</t>
  </si>
  <si>
    <t>7591815105</t>
  </si>
  <si>
    <t>Montáž svěrky JKB</t>
  </si>
  <si>
    <t>875163003</t>
  </si>
  <si>
    <t>17</t>
  </si>
  <si>
    <t>7591815110</t>
  </si>
  <si>
    <t>Montáž šroubu svěrkového, pérovky, matky JKB</t>
  </si>
  <si>
    <t>-615941661</t>
  </si>
  <si>
    <t>18</t>
  </si>
  <si>
    <t>7591815115</t>
  </si>
  <si>
    <t>Montáž svorníku válce JKB</t>
  </si>
  <si>
    <t>-2146024275</t>
  </si>
  <si>
    <t>19</t>
  </si>
  <si>
    <t>7591815120</t>
  </si>
  <si>
    <t>Montáž šroubu nástavce JKB</t>
  </si>
  <si>
    <t>-2135175914</t>
  </si>
  <si>
    <t>20</t>
  </si>
  <si>
    <t>7591815125</t>
  </si>
  <si>
    <t>Montáž matice TR 70X10 JKB</t>
  </si>
  <si>
    <t>1585204480</t>
  </si>
  <si>
    <t>7591815130</t>
  </si>
  <si>
    <t>Montáž pružiny ke sponě JKB</t>
  </si>
  <si>
    <t>2135525157</t>
  </si>
  <si>
    <t>22</t>
  </si>
  <si>
    <t>7591815135</t>
  </si>
  <si>
    <t>Montáž mazání hlavního čepu JKB</t>
  </si>
  <si>
    <t>-1367205467</t>
  </si>
  <si>
    <t>23</t>
  </si>
  <si>
    <t>7591815140</t>
  </si>
  <si>
    <t>Montáž šroubu přídržnice JKB</t>
  </si>
  <si>
    <t>1017685495</t>
  </si>
  <si>
    <t>24</t>
  </si>
  <si>
    <t>7591815145</t>
  </si>
  <si>
    <t>Montáž dvojitého pružného kroužku JKB</t>
  </si>
  <si>
    <t>-1219387881</t>
  </si>
  <si>
    <t>25</t>
  </si>
  <si>
    <t>7591815150</t>
  </si>
  <si>
    <t>Montáž nájezdové lišty JKB pravé</t>
  </si>
  <si>
    <t>1701139849</t>
  </si>
  <si>
    <t>26</t>
  </si>
  <si>
    <t>7591815152</t>
  </si>
  <si>
    <t>Montáž nájezdové lišty JKB levé</t>
  </si>
  <si>
    <t>-1208145264</t>
  </si>
  <si>
    <t>27</t>
  </si>
  <si>
    <t>7591815155</t>
  </si>
  <si>
    <t>Montáž střední lišty JKB</t>
  </si>
  <si>
    <t>-1791346489</t>
  </si>
  <si>
    <t>28</t>
  </si>
  <si>
    <t>7591815170</t>
  </si>
  <si>
    <t>Frézování brzdové lišty JKB - strojní opracování nové brzdové lišty na požadovaný rozměr</t>
  </si>
  <si>
    <t>1625075938</t>
  </si>
  <si>
    <t>29</t>
  </si>
  <si>
    <t>7591815300</t>
  </si>
  <si>
    <t>Montáž pouzdra drážkovaného JKB-U</t>
  </si>
  <si>
    <t>1991520282</t>
  </si>
  <si>
    <t>30</t>
  </si>
  <si>
    <t>7591815305</t>
  </si>
  <si>
    <t>Montáž podkovy nicohlavu JKB-U</t>
  </si>
  <si>
    <t>-1216470910</t>
  </si>
  <si>
    <t>31</t>
  </si>
  <si>
    <t>7591815310</t>
  </si>
  <si>
    <t>Montáž nicohlavu JKB-U</t>
  </si>
  <si>
    <t>460108899</t>
  </si>
  <si>
    <t>32</t>
  </si>
  <si>
    <t>7591815315</t>
  </si>
  <si>
    <t>Montáž kamenu nicohlavu JKB-U</t>
  </si>
  <si>
    <t>1210049190</t>
  </si>
  <si>
    <t>33</t>
  </si>
  <si>
    <t>7591817022</t>
  </si>
  <si>
    <t>Demontáž odfukovacího hrdla JKB</t>
  </si>
  <si>
    <t>-126815566</t>
  </si>
  <si>
    <t>34</t>
  </si>
  <si>
    <t>7591817030</t>
  </si>
  <si>
    <t>Demontáž trámce JKB středního</t>
  </si>
  <si>
    <t>-705020141</t>
  </si>
  <si>
    <t>35</t>
  </si>
  <si>
    <t>7591817032</t>
  </si>
  <si>
    <t>Demontáž trámce JKB nájezdového L/P</t>
  </si>
  <si>
    <t>-1417766494</t>
  </si>
  <si>
    <t>36</t>
  </si>
  <si>
    <t>7591817035</t>
  </si>
  <si>
    <t>Demontáž spodní pístnice JKB</t>
  </si>
  <si>
    <t>-1858636269</t>
  </si>
  <si>
    <t>37</t>
  </si>
  <si>
    <t>7591817060</t>
  </si>
  <si>
    <t>Demontáž hadice JKB spojovací</t>
  </si>
  <si>
    <t>1182974192</t>
  </si>
  <si>
    <t>38</t>
  </si>
  <si>
    <t>7591817062</t>
  </si>
  <si>
    <t>Demontáž hadice JKB tendrové</t>
  </si>
  <si>
    <t>-1240437153</t>
  </si>
  <si>
    <t>39</t>
  </si>
  <si>
    <t>7591817072</t>
  </si>
  <si>
    <t>Demontáž tlumiče komplet JKB dvouramenné páky</t>
  </si>
  <si>
    <t>1325700093</t>
  </si>
  <si>
    <t>40</t>
  </si>
  <si>
    <t>7591817075</t>
  </si>
  <si>
    <t>Demontáž čepu páky a pístu JKB</t>
  </si>
  <si>
    <t>-988555675</t>
  </si>
  <si>
    <t>41</t>
  </si>
  <si>
    <t>7591817080</t>
  </si>
  <si>
    <t>Demontáž seřizovacího šroubu TR 70x10 JKB</t>
  </si>
  <si>
    <t>368620947</t>
  </si>
  <si>
    <t>42</t>
  </si>
  <si>
    <t>7591817085</t>
  </si>
  <si>
    <t>Demontáž šroubu k lištám M27x80 (8G)+matice+podložka JKB</t>
  </si>
  <si>
    <t>-1509428399</t>
  </si>
  <si>
    <t>43</t>
  </si>
  <si>
    <t>7591817090</t>
  </si>
  <si>
    <t>Demontáž šroubu TR68 JKB</t>
  </si>
  <si>
    <t>-1355869412</t>
  </si>
  <si>
    <t>44</t>
  </si>
  <si>
    <t>7591817095</t>
  </si>
  <si>
    <t>Demontáž kamenu TR68 JKB</t>
  </si>
  <si>
    <t>-828497810</t>
  </si>
  <si>
    <t>45</t>
  </si>
  <si>
    <t>7591817230</t>
  </si>
  <si>
    <t>Demontáž páky JKB-U jednoramenné</t>
  </si>
  <si>
    <t>-240436718</t>
  </si>
  <si>
    <t>46</t>
  </si>
  <si>
    <t>7591817305</t>
  </si>
  <si>
    <t>Demontáž podkovy nicohlavu JKB-U</t>
  </si>
  <si>
    <t>-1990452895</t>
  </si>
  <si>
    <t>47</t>
  </si>
  <si>
    <t>7591817310</t>
  </si>
  <si>
    <t>Demontáž nicohlavu JKB-U</t>
  </si>
  <si>
    <t>547462821</t>
  </si>
  <si>
    <t>48</t>
  </si>
  <si>
    <t>7591817315</t>
  </si>
  <si>
    <t>Demontáž kamenu nicohlavu JKB-U</t>
  </si>
  <si>
    <t>1751139848</t>
  </si>
  <si>
    <t>49</t>
  </si>
  <si>
    <t>7591817320</t>
  </si>
  <si>
    <t>Demontáž svěrky JKB-U</t>
  </si>
  <si>
    <t>1722648278</t>
  </si>
  <si>
    <t>50</t>
  </si>
  <si>
    <t>7591817325</t>
  </si>
  <si>
    <t>Demontáž šroubu svěrkového, pérovky, matky JKB-U</t>
  </si>
  <si>
    <t>-869300822</t>
  </si>
  <si>
    <t>51</t>
  </si>
  <si>
    <t>7591817330</t>
  </si>
  <si>
    <t>Demontáž svorníku válce JKB-U</t>
  </si>
  <si>
    <t>838558118</t>
  </si>
  <si>
    <t>52</t>
  </si>
  <si>
    <t>7591817335</t>
  </si>
  <si>
    <t>Demontáž šroubu nástavce JKB-U</t>
  </si>
  <si>
    <t>-2134188503</t>
  </si>
  <si>
    <t>53</t>
  </si>
  <si>
    <t>7591817340</t>
  </si>
  <si>
    <t>Demontáž matice TR 70X10 JKB-U</t>
  </si>
  <si>
    <t>-1433438346</t>
  </si>
  <si>
    <t>54</t>
  </si>
  <si>
    <t>7591817345</t>
  </si>
  <si>
    <t>Demontáž pružiny ke sponě JKB-U</t>
  </si>
  <si>
    <t>-589516708</t>
  </si>
  <si>
    <t>55</t>
  </si>
  <si>
    <t>7591817350</t>
  </si>
  <si>
    <t>Demontáž mazání hlavního čepu JKB-U</t>
  </si>
  <si>
    <t>1737818097</t>
  </si>
  <si>
    <t>56</t>
  </si>
  <si>
    <t>7591817355</t>
  </si>
  <si>
    <t>Demontáž šroubu přídržnice JKB-U</t>
  </si>
  <si>
    <t>-1444321798</t>
  </si>
  <si>
    <t>57</t>
  </si>
  <si>
    <t>7591817360</t>
  </si>
  <si>
    <t>Demontáž dvojitého pružného kroužku JKB-U</t>
  </si>
  <si>
    <t>-17712871</t>
  </si>
  <si>
    <t>58</t>
  </si>
  <si>
    <t>7591817365</t>
  </si>
  <si>
    <t>Demontáž nájezdové lišty JKB-U pravé</t>
  </si>
  <si>
    <t>-1887797913</t>
  </si>
  <si>
    <t>59</t>
  </si>
  <si>
    <t>7591817367</t>
  </si>
  <si>
    <t>Demontáž nájezdové lišty JKB-U levé</t>
  </si>
  <si>
    <t>1343747920</t>
  </si>
  <si>
    <t>60</t>
  </si>
  <si>
    <t>7591817370</t>
  </si>
  <si>
    <t>Demontáž střední lišty JKB-U</t>
  </si>
  <si>
    <t>1395649977</t>
  </si>
  <si>
    <t>61</t>
  </si>
  <si>
    <t>7591857125</t>
  </si>
  <si>
    <t>Demontáž pojistky šroubu TR68 HJKB</t>
  </si>
  <si>
    <t>1272730282</t>
  </si>
  <si>
    <t>62</t>
  </si>
  <si>
    <t>7591857315</t>
  </si>
  <si>
    <t>Demontáž pouzdra drážkovaného HJKB-U</t>
  </si>
  <si>
    <t>-661924926</t>
  </si>
  <si>
    <t>63</t>
  </si>
  <si>
    <t>7591915115</t>
  </si>
  <si>
    <t>Montáž manometru - zahrnuje umístění a připojení k rozvodům tlakového vzduchu</t>
  </si>
  <si>
    <t>-1914067282</t>
  </si>
  <si>
    <t>64</t>
  </si>
  <si>
    <t>7591915160</t>
  </si>
  <si>
    <t>Montáž ventilu pojišťovacího DN 15</t>
  </si>
  <si>
    <t>-1201730207</t>
  </si>
  <si>
    <t>65</t>
  </si>
  <si>
    <t>7591915170</t>
  </si>
  <si>
    <t>Montáž ventilu redukčního</t>
  </si>
  <si>
    <t>-2070886481</t>
  </si>
  <si>
    <t>66</t>
  </si>
  <si>
    <t>7591917115</t>
  </si>
  <si>
    <t>Demontáž manometru - zahrnuje odpojení od rozvodů tlakového vzduchu</t>
  </si>
  <si>
    <t>845577383</t>
  </si>
  <si>
    <t>67</t>
  </si>
  <si>
    <t>7591917160</t>
  </si>
  <si>
    <t>Demontáž ventilu pojišťovacího DN 15</t>
  </si>
  <si>
    <t>1715760739</t>
  </si>
  <si>
    <t>68</t>
  </si>
  <si>
    <t>7591917170</t>
  </si>
  <si>
    <t>Demontáž ventilu redukčního</t>
  </si>
  <si>
    <t>-2098052709</t>
  </si>
  <si>
    <t>69</t>
  </si>
  <si>
    <t>7591705200</t>
  </si>
  <si>
    <t>Montáž součástí kolejových brzd OSJKB těsnění (DAKO- elektromagnetický ventil 6VZ)</t>
  </si>
  <si>
    <t>1693216578</t>
  </si>
  <si>
    <t>70</t>
  </si>
  <si>
    <t>7591705202</t>
  </si>
  <si>
    <t>Montáž součástí kolejových brzd OSJKB topné desky 150 W</t>
  </si>
  <si>
    <t>-562696009</t>
  </si>
  <si>
    <t>71</t>
  </si>
  <si>
    <t>7591705204</t>
  </si>
  <si>
    <t>Montáž součástí kolejových brzd OSJKB elektromagnetického ventilu 6VZ</t>
  </si>
  <si>
    <t>1642607195</t>
  </si>
  <si>
    <t>72</t>
  </si>
  <si>
    <t>7591705206</t>
  </si>
  <si>
    <t>Montáž součástí kolejových brzd OSJKB těsnění tl. 5 mm (příruba-DAKO)</t>
  </si>
  <si>
    <t>1859046576</t>
  </si>
  <si>
    <t>73</t>
  </si>
  <si>
    <t>7591705208</t>
  </si>
  <si>
    <t>Montáž součástí kolejových brzd OSJKB regulátoru teploty 0-40°C kontakty B</t>
  </si>
  <si>
    <t>1124554645</t>
  </si>
  <si>
    <t>74</t>
  </si>
  <si>
    <t>7591707200</t>
  </si>
  <si>
    <t>Demontáž součástí kolejových brzd OSJKB těsnění (DAKO- elektromagnetický ventil 6VZ)</t>
  </si>
  <si>
    <t>-515264669</t>
  </si>
  <si>
    <t>75</t>
  </si>
  <si>
    <t>7591707202</t>
  </si>
  <si>
    <t>Demontáž součástí kolejových brzd OSJKB topné desky 150 W</t>
  </si>
  <si>
    <t>1836862625</t>
  </si>
  <si>
    <t>76</t>
  </si>
  <si>
    <t>7591707204</t>
  </si>
  <si>
    <t>Demontáž součástí kolejových brzd OSJKB elektromagnetického ventilu 6VZ</t>
  </si>
  <si>
    <t>-1506853560</t>
  </si>
  <si>
    <t>77</t>
  </si>
  <si>
    <t>7591707206</t>
  </si>
  <si>
    <t>Demontáž součástí kolejových brzd OSJKB těsnění tl. 5 mm (příruba-DAKO)</t>
  </si>
  <si>
    <t>1328152218</t>
  </si>
  <si>
    <t>78</t>
  </si>
  <si>
    <t>7591707208</t>
  </si>
  <si>
    <t>Demontáž součástí kolejových brzd OSJKB regulátoru teploty 0-40°C kontakty B</t>
  </si>
  <si>
    <t>991901959</t>
  </si>
  <si>
    <t>79</t>
  </si>
  <si>
    <t>M</t>
  </si>
  <si>
    <t>7591700110</t>
  </si>
  <si>
    <t>Spádoviště - ovládání OSJKB - elektromag.ventil 6VZ</t>
  </si>
  <si>
    <t>128</t>
  </si>
  <si>
    <t>1174290664</t>
  </si>
  <si>
    <t>80</t>
  </si>
  <si>
    <t>7591700115</t>
  </si>
  <si>
    <t>Spádoviště - ovládání OSJKB - regulátor teploty 0-40°C kontakty B</t>
  </si>
  <si>
    <t>224830284</t>
  </si>
  <si>
    <t>81</t>
  </si>
  <si>
    <t>7591810064</t>
  </si>
  <si>
    <t>Kolejové brzdy JKB spodní pístnice JKB, ocelový píst s talířem a upevňovacím okem</t>
  </si>
  <si>
    <t>-2102395988</t>
  </si>
  <si>
    <t>82</t>
  </si>
  <si>
    <t>7591810086</t>
  </si>
  <si>
    <t>Kolejové brzdy JKB spojovací hadice JKB, vysokotlaká hadice s ocelovými koncovkami</t>
  </si>
  <si>
    <t>-515135320</t>
  </si>
  <si>
    <t>83</t>
  </si>
  <si>
    <t>7591810088</t>
  </si>
  <si>
    <t>Kolejové brzdy JKB tendrová hadice JKB, vysokotlaká hadice s ocelovými koncovkami</t>
  </si>
  <si>
    <t>1551214786</t>
  </si>
  <si>
    <t>84</t>
  </si>
  <si>
    <t>7591810092</t>
  </si>
  <si>
    <t>Kolejové brzdy JKB tlumič dvouramenné páky komplet JKB, sestava pružinového tlumiče</t>
  </si>
  <si>
    <t>1844148840</t>
  </si>
  <si>
    <t>85</t>
  </si>
  <si>
    <t>7591810094</t>
  </si>
  <si>
    <t xml:space="preserve">Kolejové brzdy JKB čep páky a pístu JKB,  ocelový obrobek</t>
  </si>
  <si>
    <t>1978392380</t>
  </si>
  <si>
    <t>86</t>
  </si>
  <si>
    <t>7591810096</t>
  </si>
  <si>
    <t xml:space="preserve">Kolejové brzdy JKB seřizovací šroub  TR70x10 JKB</t>
  </si>
  <si>
    <t>382633923</t>
  </si>
  <si>
    <t>87</t>
  </si>
  <si>
    <t>7591810098</t>
  </si>
  <si>
    <t>Kolejové brzdy JKB šroub k lištám M27x80 (8G)+matice a podložka JKB</t>
  </si>
  <si>
    <t>-1842737681</t>
  </si>
  <si>
    <t>88</t>
  </si>
  <si>
    <t>7591810100</t>
  </si>
  <si>
    <t>Kolejové brzdy JKB šroub TR68 JKB, TR70x10</t>
  </si>
  <si>
    <t>728210186</t>
  </si>
  <si>
    <t>89</t>
  </si>
  <si>
    <t>7591810102</t>
  </si>
  <si>
    <t>Kolejové brzdy JKB kámen TR68 JKB, M27x80</t>
  </si>
  <si>
    <t>-1246509115</t>
  </si>
  <si>
    <t>90</t>
  </si>
  <si>
    <t>7591810104</t>
  </si>
  <si>
    <t>Kolejové brzdy JKB pojistka šroubu TR68 JKB</t>
  </si>
  <si>
    <t>-2011970813</t>
  </si>
  <si>
    <t>91</t>
  </si>
  <si>
    <t>7591810236</t>
  </si>
  <si>
    <t>Kolejové brzdy JKB-U svěrka JKB-U, ocelový odlitek</t>
  </si>
  <si>
    <t>215147633</t>
  </si>
  <si>
    <t>92</t>
  </si>
  <si>
    <t>7591810238</t>
  </si>
  <si>
    <t xml:space="preserve">Kolejové brzdy JKB-U šroub svěrkový,  pérovka,  matka JKB-U, M24x75, T5</t>
  </si>
  <si>
    <t>1486581643</t>
  </si>
  <si>
    <t>93</t>
  </si>
  <si>
    <t>7591810218</t>
  </si>
  <si>
    <t>Kolejové brzdy JKB-U tlumič jednoramenné páky komplet JKB-U, sestava pružinového tlumiče</t>
  </si>
  <si>
    <t>-692061225</t>
  </si>
  <si>
    <t>94</t>
  </si>
  <si>
    <t>7591810240</t>
  </si>
  <si>
    <t>Kolejové brzdy JKB-U svorník válce JKB-U, ocelový obrobek</t>
  </si>
  <si>
    <t>1477613850</t>
  </si>
  <si>
    <t>95</t>
  </si>
  <si>
    <t>7591810242</t>
  </si>
  <si>
    <t>Kolejové brzdy JKB-U šroub nástavce JKB-U, ocelový obrobek</t>
  </si>
  <si>
    <t>619604919</t>
  </si>
  <si>
    <t>96</t>
  </si>
  <si>
    <t>7591810244</t>
  </si>
  <si>
    <t>Kolejové brzdy JKB-U matice TR70X10 JKB-U</t>
  </si>
  <si>
    <t>-767644738</t>
  </si>
  <si>
    <t>97</t>
  </si>
  <si>
    <t>7591810246</t>
  </si>
  <si>
    <t>Kolejové brzdy JKB-U pružina ke sponě JKB-U, pružina 3x86</t>
  </si>
  <si>
    <t>-1396551498</t>
  </si>
  <si>
    <t>98</t>
  </si>
  <si>
    <t>7591810248</t>
  </si>
  <si>
    <t>Kolejové brzdy JKB-U mazání hlavního čepu JKB-U, ocelová trubka s maznicí a šroubením</t>
  </si>
  <si>
    <t>-1711231483</t>
  </si>
  <si>
    <t>99</t>
  </si>
  <si>
    <t>7591810228</t>
  </si>
  <si>
    <t>Kolejové brzdy JKB-U pouzdro drážkované, ocelový obrobek</t>
  </si>
  <si>
    <t>-721547435</t>
  </si>
  <si>
    <t>7591810250</t>
  </si>
  <si>
    <t>Kolejové brzdy JKB-U šroub přídržnice JKB-U, M24x75</t>
  </si>
  <si>
    <t>1985335379</t>
  </si>
  <si>
    <t>101</t>
  </si>
  <si>
    <t>7591810252</t>
  </si>
  <si>
    <t>Kolejové brzdy JKB-U dvojitý pružný kroužek JKB-U, pérová podložka</t>
  </si>
  <si>
    <t>-2121894862</t>
  </si>
  <si>
    <t>102</t>
  </si>
  <si>
    <t>7591810254</t>
  </si>
  <si>
    <t>Kolejové brzdy JKB-U nájezdová lišta pravá JKB-U, ocelový odlitek 65x129x1684</t>
  </si>
  <si>
    <t>1171368987</t>
  </si>
  <si>
    <t>103</t>
  </si>
  <si>
    <t>7591810256</t>
  </si>
  <si>
    <t>Kolejové brzdy JKB-U nájezdová lišta levá JKB-U, ocelový odlitek 65x129x1684</t>
  </si>
  <si>
    <t>-402599101</t>
  </si>
  <si>
    <t>104</t>
  </si>
  <si>
    <t>7591810258</t>
  </si>
  <si>
    <t>Kolejové brzdy JKB-U střední lišta JKB-U, ocelový odlitek 65x129x2274</t>
  </si>
  <si>
    <t>-748184098</t>
  </si>
  <si>
    <t>105</t>
  </si>
  <si>
    <t>7591810184</t>
  </si>
  <si>
    <t xml:space="preserve">Kolejové brzdy JKB-U trámec střední JKB-U-GO, ocelový odlitek,  střední nosník po GO</t>
  </si>
  <si>
    <t>352698622</t>
  </si>
  <si>
    <t>106</t>
  </si>
  <si>
    <t>7591810188</t>
  </si>
  <si>
    <t xml:space="preserve">Kolejové brzdy JKB-U trámec nájezdový L/P JKB-U-GO, ocelový odlitek,  koncový  nosník po GO</t>
  </si>
  <si>
    <t>-1369229389</t>
  </si>
  <si>
    <t>107</t>
  </si>
  <si>
    <t>7591810054</t>
  </si>
  <si>
    <t>Kolejové brzdy JKB odfukovací hrdlo JKB, sestava tělesa šroubení a pístu</t>
  </si>
  <si>
    <t>-610630342</t>
  </si>
  <si>
    <t>108</t>
  </si>
  <si>
    <t>HZS2131R</t>
  </si>
  <si>
    <t>Hodinové zúčtovací sazby profesí PSV provádění stavebních konstrukcí zámečník</t>
  </si>
  <si>
    <t>hod</t>
  </si>
  <si>
    <t>512</t>
  </si>
  <si>
    <t>-354733580</t>
  </si>
  <si>
    <t>PS03 - Opravy kompresoroven</t>
  </si>
  <si>
    <t>7591910990</t>
  </si>
  <si>
    <t>Spádoviště - kompresorovny Těsnění šroubového bloku pro Sullair</t>
  </si>
  <si>
    <t>-18914071</t>
  </si>
  <si>
    <t>7591910500</t>
  </si>
  <si>
    <t xml:space="preserve">Spádoviště - kompresorovny Pojišťovací ventil  DN 15</t>
  </si>
  <si>
    <t>680057457</t>
  </si>
  <si>
    <t>7591910370</t>
  </si>
  <si>
    <t>Spádoviště - kompresorovny Manometr na výtlaku, 0-10bar, připojení 1/2"</t>
  </si>
  <si>
    <t>1231155135</t>
  </si>
  <si>
    <t>7591910520</t>
  </si>
  <si>
    <t xml:space="preserve">Spádoviště - kompresorovny Redukční ventil  DAKO</t>
  </si>
  <si>
    <t>-2091896437</t>
  </si>
  <si>
    <t>7591910930</t>
  </si>
  <si>
    <t>Spádoviště - kompresorovny Těsnění vzduch. filtru</t>
  </si>
  <si>
    <t>166037940</t>
  </si>
  <si>
    <t>7591910550</t>
  </si>
  <si>
    <t>Spádoviště - kompresorovny servisní sada CK2001-1 (obsahuje olej. a vzd. filtr)</t>
  </si>
  <si>
    <t>1301368690</t>
  </si>
  <si>
    <t>7591910560</t>
  </si>
  <si>
    <t>Spádoviště - kompresorovny air/oil separator 98262-215</t>
  </si>
  <si>
    <t>1114247893</t>
  </si>
  <si>
    <t>7591910570</t>
  </si>
  <si>
    <t>Spádoviště - kompresorovny servisní sada CK8001-3 (obsahuje díly pro sací regul. A ventil MPV, olej. a vzd. filtr)</t>
  </si>
  <si>
    <t>-105683242</t>
  </si>
  <si>
    <t>7591910700</t>
  </si>
  <si>
    <t>Spádoviště - kompresorovny 15 litrů oleje SHC S2R</t>
  </si>
  <si>
    <t>balení</t>
  </si>
  <si>
    <t>-1803667595</t>
  </si>
  <si>
    <t>7591910580</t>
  </si>
  <si>
    <t>Spádoviště - kompresorovny vysokotlaké hadice pro C111</t>
  </si>
  <si>
    <t>sada</t>
  </si>
  <si>
    <t>-1559306332</t>
  </si>
  <si>
    <t>7591910610</t>
  </si>
  <si>
    <t>Spádoviště - kompresorovny řemeny pro C111</t>
  </si>
  <si>
    <t>1175572960</t>
  </si>
  <si>
    <t>7591910670</t>
  </si>
  <si>
    <t>Spádoviště - kompresorovny servisní sada CK2002-1 (obsahuje olej. a vzd. filtr)</t>
  </si>
  <si>
    <t>-162412105</t>
  </si>
  <si>
    <t>7591910680</t>
  </si>
  <si>
    <t>Spádoviště - kompresorovny separátor kit CK 4100-841</t>
  </si>
  <si>
    <t>-514018948</t>
  </si>
  <si>
    <t>7591910690</t>
  </si>
  <si>
    <t>Spádoviště - kompresorovny servisní sada CK800-3 (obsahuje díly pro sací regul. A ventil MPV, olej. a vzd. filtr)</t>
  </si>
  <si>
    <t>-137149349</t>
  </si>
  <si>
    <t>7591910710</t>
  </si>
  <si>
    <t>Spádoviště - kompresorovny vysokotlaké hadice pro C222</t>
  </si>
  <si>
    <t>365946370</t>
  </si>
  <si>
    <t>7591910740</t>
  </si>
  <si>
    <t>Spádoviště - kompresorovny řemeny pro C222</t>
  </si>
  <si>
    <t>-1595725407</t>
  </si>
  <si>
    <t>7591910770</t>
  </si>
  <si>
    <t>Spádoviště - kompresorovny odlehčovací ventil univerzální</t>
  </si>
  <si>
    <t>1561935100</t>
  </si>
  <si>
    <t>7591910870</t>
  </si>
  <si>
    <t>Spádoviště - kompresorovny Teplotní čidlo</t>
  </si>
  <si>
    <t>180893297</t>
  </si>
  <si>
    <t>7591910210</t>
  </si>
  <si>
    <t>Spádoviště - kompresorovny Tlakové čidlo</t>
  </si>
  <si>
    <t>635013417</t>
  </si>
  <si>
    <t>7591910780</t>
  </si>
  <si>
    <t xml:space="preserve">Spádoviště - kompresorovny náplň separátoru CS2010 - 98245-300  (OL)</t>
  </si>
  <si>
    <t>1916040051</t>
  </si>
  <si>
    <t>7591910790</t>
  </si>
  <si>
    <t xml:space="preserve">Spádoviště - kompresorovny náplň separátoru CS2015 - 98245-301  (OP)</t>
  </si>
  <si>
    <t>-1815675254</t>
  </si>
  <si>
    <t>7591910800</t>
  </si>
  <si>
    <t>Spádoviště - kompresorovny chladící kapalina sušičky</t>
  </si>
  <si>
    <t>kg</t>
  </si>
  <si>
    <t>1173384969</t>
  </si>
  <si>
    <t>7591910650</t>
  </si>
  <si>
    <t>Spádoviště - kompresorovny Výměna gufera hřídele šroubovice</t>
  </si>
  <si>
    <t>-1581853221</t>
  </si>
  <si>
    <t>7591910660</t>
  </si>
  <si>
    <t>Spádoviště - kompresorovny Manometr na rozvodné kostce</t>
  </si>
  <si>
    <t>1014976089</t>
  </si>
  <si>
    <t>7591911090</t>
  </si>
  <si>
    <t>Spádoviště - kompresorovny Filtr vzduchového potrubí - vložka</t>
  </si>
  <si>
    <t>-1870563116</t>
  </si>
  <si>
    <t>7591911100</t>
  </si>
  <si>
    <t>Spádoviště - kompresorovny Filtr vzduchového potrubí - plovák</t>
  </si>
  <si>
    <t>891987957</t>
  </si>
  <si>
    <t>7591911110</t>
  </si>
  <si>
    <t>Spádoviště - kompresorovny Vibrační diagnostika HSC18,5 nebo GA18+FF</t>
  </si>
  <si>
    <t>-1186020382</t>
  </si>
  <si>
    <t>7591911210</t>
  </si>
  <si>
    <t>Spádoviště - kompresorovny HSC 18,5 servisní sada vstupního ventilu - sada těsnění, sada pružin</t>
  </si>
  <si>
    <t>616184307</t>
  </si>
  <si>
    <t>7591911220</t>
  </si>
  <si>
    <t>Spádoviště - kompresorovny HSC 18,5 servisní sada solenoidového ventilu - sada těsnění, sada pružin</t>
  </si>
  <si>
    <t>-205878030</t>
  </si>
  <si>
    <t>7591911230</t>
  </si>
  <si>
    <t>Spádoviště - kompresorovny HSC 18,5 servisní sada thermostatického ventilu - sada těsnění, sada pružin</t>
  </si>
  <si>
    <t>-791948151</t>
  </si>
  <si>
    <t>7591911240</t>
  </si>
  <si>
    <t>Spádoviště - kompresorovny HSC 18,5 separátor kit - vložka filtru separátoru, filtr</t>
  </si>
  <si>
    <t>782991432</t>
  </si>
  <si>
    <t>7591911250</t>
  </si>
  <si>
    <t>Spádoviště - kompresorovny HSC 18,5 air/oil filter sada - vzduchový, olejový filtr, panelový vzduchový filtr</t>
  </si>
  <si>
    <t>-1037946591</t>
  </si>
  <si>
    <t>7591911260</t>
  </si>
  <si>
    <t>Spádoviště - kompresorovny HSC 18,5 sada pneuumatických hadic - hadice pr.6mm - 3ks, pr.10mm-2ks</t>
  </si>
  <si>
    <t>-2102057208</t>
  </si>
  <si>
    <t>7591911270</t>
  </si>
  <si>
    <t>Spádoviště - kompresorovny HSC 18,5 řemeny - 3ks 7bar</t>
  </si>
  <si>
    <t>-1249933040</t>
  </si>
  <si>
    <t>7591911280</t>
  </si>
  <si>
    <t>Spádoviště - kompresorovny HSC 18,5 ventil odvodnění</t>
  </si>
  <si>
    <t>-559546322</t>
  </si>
  <si>
    <t>7591911290</t>
  </si>
  <si>
    <t>Spádoviště - kompresorovny HSC 18,5 servisní kit pro filtr HFN 045Q - filtrační vložka,odvaděč kondenzátu</t>
  </si>
  <si>
    <t>441520092</t>
  </si>
  <si>
    <t>7591911300</t>
  </si>
  <si>
    <t>Spádoviště - kompresorovny HSC 18,5 odváděč kondenzátu STH 006</t>
  </si>
  <si>
    <t>1864366688</t>
  </si>
  <si>
    <t>7591911310</t>
  </si>
  <si>
    <t>Spádoviště - kompresorovny HSC 18,5 servisní kit pro sušičku vzduchu SPE 040 - sada těsnění</t>
  </si>
  <si>
    <t>1658769106</t>
  </si>
  <si>
    <t>7591911320</t>
  </si>
  <si>
    <t>Spádoviště - kompresorovny HSC 18,5 servisní sada pro šroubový blok - sada ložisek, sada těsnění</t>
  </si>
  <si>
    <t>-881208955</t>
  </si>
  <si>
    <t>7591911330</t>
  </si>
  <si>
    <t>Spádoviště - kompresorovny HSC 18,5 olej Smartoil 5L</t>
  </si>
  <si>
    <t>-556807870</t>
  </si>
  <si>
    <t>7591911410</t>
  </si>
  <si>
    <t>Spádoviště - kompresorovny GA18+FF air/oil filter sada - olejový filtr, vzduchový filtr, sada těsnění, těsnění napouštěcího a vypouštěcího ventilu</t>
  </si>
  <si>
    <t>1019197257</t>
  </si>
  <si>
    <t>7591911420</t>
  </si>
  <si>
    <t>Spádoviště - kompresorovny GA18+FF air/oil separator kit - olejový, vzduchový filtr separátoru, sada těsnění</t>
  </si>
  <si>
    <t>-1974003369</t>
  </si>
  <si>
    <t>7591911430</t>
  </si>
  <si>
    <t>Spádoviště - kompresorovny GA18+FF servisní sada zpětného ventilu - sada těsnění</t>
  </si>
  <si>
    <t>-1529515524</t>
  </si>
  <si>
    <t>7591911440</t>
  </si>
  <si>
    <t>Spádoviště - kompresorovny GA18+FF servisní sada termostatického ventilu - termostatický ventil, sada těsnění</t>
  </si>
  <si>
    <t>-1111548905</t>
  </si>
  <si>
    <t>7591911450</t>
  </si>
  <si>
    <t>Spádoviště - kompresorovny GA18+FF servisní sada repase separátoru, sacího a zpětného ventilu</t>
  </si>
  <si>
    <t>-1269911606</t>
  </si>
  <si>
    <t>7591911460</t>
  </si>
  <si>
    <t>Spádoviště - kompresorovny GA18+FF plnící sada odkalovače - membrána, sada těsnění, sada pružin</t>
  </si>
  <si>
    <t>428980786</t>
  </si>
  <si>
    <t>7591911470</t>
  </si>
  <si>
    <t>Spádoviště - kompresorovny GA18+FF kit repase sušičky - odkalovací ventil před sušičkou, sada těsnění</t>
  </si>
  <si>
    <t>1833921789</t>
  </si>
  <si>
    <t>7591911480</t>
  </si>
  <si>
    <t>Spádoviště - kompresorovny GA18+FF kit repase odkalovače - odkalovací ventil za sušičkou, sada těsnění</t>
  </si>
  <si>
    <t>-1181784208</t>
  </si>
  <si>
    <t>7591911490</t>
  </si>
  <si>
    <t>Spádoviště - kompresorovny GA18+FF odlehčovací ventil</t>
  </si>
  <si>
    <t>402055118</t>
  </si>
  <si>
    <t>7591911500</t>
  </si>
  <si>
    <t>Spádoviště - kompresorovny GA18+FF filtr kit DD70+</t>
  </si>
  <si>
    <t>-265006597</t>
  </si>
  <si>
    <t>7591911510</t>
  </si>
  <si>
    <t>Spádoviště - kompresorovny GA18+FF olej Rif Ndurance 5L</t>
  </si>
  <si>
    <t>843374877</t>
  </si>
  <si>
    <t>HZS4232R</t>
  </si>
  <si>
    <t>Hodinové zúčtovací sazby ostatních profesí revizní a kontrolní činnost technik odborný</t>
  </si>
  <si>
    <t>-1608379005</t>
  </si>
  <si>
    <t>VON - -</t>
  </si>
  <si>
    <t>VRN - Vedlejší rozpočtové náklady</t>
  </si>
  <si>
    <t xml:space="preserve">    VRN6 - Územní vlivy</t>
  </si>
  <si>
    <t>VRN</t>
  </si>
  <si>
    <t>Vedlejší rozpočtové náklady</t>
  </si>
  <si>
    <t>VRN6</t>
  </si>
  <si>
    <t>Územní vlivy</t>
  </si>
  <si>
    <t>065002000</t>
  </si>
  <si>
    <t>Mimostaveništní doprava materiálů</t>
  </si>
  <si>
    <t>km</t>
  </si>
  <si>
    <t>CS ÚRS 2021 01</t>
  </si>
  <si>
    <t>1024</t>
  </si>
  <si>
    <t>-743692741</t>
  </si>
  <si>
    <t>Online PSC</t>
  </si>
  <si>
    <t>https://podminky.urs.cz/item/CS_URS_2021_01/065002000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</si>
  <si>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</si>
  <si>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</si>
  <si>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</si>
  <si>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</si>
  <si>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rekonstrukce </t>
    </r>
    <r>
      <rPr>
        <rFont val="Arial CE"/>
        <charset val="238"/>
        <color auto="1"/>
        <sz val="8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</si>
  <si>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rekonstrukce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</si>
  <si>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</si>
  <si>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</si>
  <si>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rekonstrukce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</si>
  <si>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</si>
  <si>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</si>
  <si>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</t>
  </si>
  <si>
    <t>Stavební objekt pozemní</t>
  </si>
  <si>
    <t>ING</t>
  </si>
  <si>
    <t>Stavební objekt inženýrský</t>
  </si>
  <si>
    <t>Provozní soubor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</si>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</sst>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2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0" fillId="2" borderId="20" xfId="0" applyFont="1" applyFill="1" applyBorder="1" applyAlignment="1" applyProtection="1">
      <alignment horizontal="left" vertical="center"/>
      <protection locked="0"/>
    </xf>
    <xf numFmtId="0" fontId="20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166" fontId="20" fillId="0" borderId="22" xfId="0" applyNumberFormat="1" applyFont="1" applyBorder="1" applyAlignment="1" applyProtection="1">
      <alignment vertical="center"/>
    </xf>
    <xf numFmtId="0" fontId="31" fillId="0" borderId="23" xfId="0" applyFont="1" applyBorder="1" applyAlignment="1" applyProtection="1">
      <alignment horizontal="center" vertical="center"/>
    </xf>
    <xf numFmtId="49" fontId="31" fillId="0" borderId="23" xfId="0" applyNumberFormat="1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center" vertical="center" wrapText="1"/>
    </xf>
    <xf numFmtId="167" fontId="31" fillId="0" borderId="23" xfId="0" applyNumberFormat="1" applyFont="1" applyBorder="1" applyAlignment="1" applyProtection="1">
      <alignment vertical="center"/>
    </xf>
    <xf numFmtId="4" fontId="31" fillId="2" borderId="23" xfId="0" applyNumberFormat="1" applyFont="1" applyFill="1" applyBorder="1" applyAlignment="1" applyProtection="1">
      <alignment vertical="center"/>
      <protection locked="0"/>
    </xf>
    <xf numFmtId="4" fontId="31" fillId="0" borderId="23" xfId="0" applyNumberFormat="1" applyFont="1" applyBorder="1" applyAlignment="1" applyProtection="1">
      <alignment vertical="center"/>
    </xf>
    <xf numFmtId="0" fontId="32" fillId="0" borderId="4" xfId="0" applyFont="1" applyBorder="1" applyAlignment="1">
      <alignment vertical="center"/>
    </xf>
    <xf numFmtId="0" fontId="31" fillId="2" borderId="15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1" xfId="0" applyFont="1" applyBorder="1" applyAlignment="1" applyProtection="1">
      <alignment horizontal="left" vertical="center"/>
    </xf>
    <xf numFmtId="0" fontId="8" fillId="0" borderId="21" xfId="0" applyFont="1" applyBorder="1" applyAlignment="1" applyProtection="1">
      <alignment vertical="center"/>
    </xf>
    <xf numFmtId="4" fontId="8" fillId="0" borderId="21" xfId="0" applyNumberFormat="1" applyFont="1" applyBorder="1" applyAlignment="1" applyProtection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5" fillId="0" borderId="24" xfId="0" applyFont="1" applyBorder="1" applyAlignment="1">
      <alignment vertical="center" wrapText="1"/>
    </xf>
    <xf numFmtId="0" fontId="35" fillId="0" borderId="25" xfId="0" applyFont="1" applyBorder="1" applyAlignment="1">
      <alignment vertical="center" wrapText="1"/>
    </xf>
    <xf numFmtId="0" fontId="35" fillId="0" borderId="26" xfId="0" applyFont="1" applyBorder="1" applyAlignment="1">
      <alignment vertical="center" wrapText="1"/>
    </xf>
    <xf numFmtId="0" fontId="35" fillId="0" borderId="27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5" fillId="0" borderId="28" xfId="0" applyFont="1" applyBorder="1" applyAlignment="1">
      <alignment horizontal="center" vertical="center" wrapText="1"/>
    </xf>
    <xf numFmtId="0" fontId="35" fillId="0" borderId="27" xfId="0" applyFont="1" applyBorder="1" applyAlignment="1">
      <alignment vertical="center" wrapText="1"/>
    </xf>
    <xf numFmtId="0" fontId="37" fillId="0" borderId="29" xfId="0" applyFont="1" applyBorder="1" applyAlignment="1">
      <alignment horizontal="left" wrapText="1"/>
    </xf>
    <xf numFmtId="0" fontId="35" fillId="0" borderId="28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27" xfId="0" applyFont="1" applyBorder="1" applyAlignment="1">
      <alignment vertical="center" wrapText="1"/>
    </xf>
    <xf numFmtId="0" fontId="38" fillId="0" borderId="1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vertical="center"/>
    </xf>
    <xf numFmtId="49" fontId="38" fillId="0" borderId="1" xfId="0" applyNumberFormat="1" applyFont="1" applyBorder="1" applyAlignment="1">
      <alignment horizontal="left" vertical="center" wrapText="1"/>
    </xf>
    <xf numFmtId="49" fontId="38" fillId="0" borderId="1" xfId="0" applyNumberFormat="1" applyFont="1" applyBorder="1" applyAlignment="1">
      <alignment vertical="center" wrapText="1"/>
    </xf>
    <xf numFmtId="0" fontId="35" fillId="0" borderId="30" xfId="0" applyFont="1" applyBorder="1" applyAlignment="1">
      <alignment vertical="center" wrapText="1"/>
    </xf>
    <xf numFmtId="0" fontId="40" fillId="0" borderId="29" xfId="0" applyFont="1" applyBorder="1" applyAlignment="1">
      <alignment vertical="center" wrapText="1"/>
    </xf>
    <xf numFmtId="0" fontId="35" fillId="0" borderId="31" xfId="0" applyFont="1" applyBorder="1" applyAlignment="1">
      <alignment vertical="center" wrapText="1"/>
    </xf>
    <xf numFmtId="0" fontId="35" fillId="0" borderId="1" xfId="0" applyFont="1" applyBorder="1" applyAlignment="1">
      <alignment vertical="top"/>
    </xf>
    <xf numFmtId="0" fontId="35" fillId="0" borderId="0" xfId="0" applyFont="1" applyAlignment="1">
      <alignment vertical="top"/>
    </xf>
    <xf numFmtId="0" fontId="35" fillId="0" borderId="24" xfId="0" applyFont="1" applyBorder="1" applyAlignment="1">
      <alignment horizontal="left" vertical="center"/>
    </xf>
    <xf numFmtId="0" fontId="35" fillId="0" borderId="25" xfId="0" applyFont="1" applyBorder="1" applyAlignment="1">
      <alignment horizontal="left" vertical="center"/>
    </xf>
    <xf numFmtId="0" fontId="35" fillId="0" borderId="26" xfId="0" applyFont="1" applyBorder="1" applyAlignment="1">
      <alignment horizontal="left" vertical="center"/>
    </xf>
    <xf numFmtId="0" fontId="35" fillId="0" borderId="27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5" fillId="0" borderId="28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7" fillId="0" borderId="29" xfId="0" applyFont="1" applyBorder="1" applyAlignment="1">
      <alignment horizontal="center" vertical="center"/>
    </xf>
    <xf numFmtId="0" fontId="41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8" fillId="0" borderId="0" xfId="0" applyFont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8" fillId="0" borderId="1" xfId="0" applyFont="1" applyFill="1" applyBorder="1" applyAlignment="1">
      <alignment horizontal="left" vertical="center"/>
    </xf>
    <xf numFmtId="0" fontId="38" fillId="0" borderId="1" xfId="0" applyFont="1" applyFill="1" applyBorder="1" applyAlignment="1">
      <alignment horizontal="center" vertical="center"/>
    </xf>
    <xf numFmtId="0" fontId="35" fillId="0" borderId="30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35" fillId="0" borderId="24" xfId="0" applyFont="1" applyBorder="1" applyAlignment="1">
      <alignment horizontal="left" vertical="center" wrapText="1"/>
    </xf>
    <xf numFmtId="0" fontId="35" fillId="0" borderId="25" xfId="0" applyFont="1" applyBorder="1" applyAlignment="1">
      <alignment horizontal="left" vertical="center" wrapText="1"/>
    </xf>
    <xf numFmtId="0" fontId="35" fillId="0" borderId="26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vertical="center" wrapText="1"/>
    </xf>
    <xf numFmtId="0" fontId="39" fillId="0" borderId="3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top"/>
    </xf>
    <xf numFmtId="0" fontId="38" fillId="0" borderId="1" xfId="0" applyFont="1" applyBorder="1" applyAlignment="1">
      <alignment horizontal="center" vertical="top"/>
    </xf>
    <xf numFmtId="0" fontId="39" fillId="0" borderId="30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41" fillId="0" borderId="0" xfId="0" applyFont="1" applyAlignment="1">
      <alignment vertical="center"/>
    </xf>
    <xf numFmtId="0" fontId="37" fillId="0" borderId="1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38" fillId="0" borderId="1" xfId="0" applyFont="1" applyBorder="1" applyAlignment="1">
      <alignment vertical="top"/>
    </xf>
    <xf numFmtId="49" fontId="38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7" fillId="0" borderId="29" xfId="0" applyFont="1" applyBorder="1" applyAlignment="1">
      <alignment horizontal="left"/>
    </xf>
    <xf numFmtId="0" fontId="41" fillId="0" borderId="29" xfId="0" applyFont="1" applyBorder="1" applyAlignment="1"/>
    <xf numFmtId="0" fontId="35" fillId="0" borderId="27" xfId="0" applyFont="1" applyBorder="1" applyAlignment="1">
      <alignment vertical="top"/>
    </xf>
    <xf numFmtId="0" fontId="35" fillId="0" borderId="28" xfId="0" applyFont="1" applyBorder="1" applyAlignment="1">
      <alignment vertical="top"/>
    </xf>
    <xf numFmtId="0" fontId="35" fillId="0" borderId="30" xfId="0" applyFont="1" applyBorder="1" applyAlignment="1">
      <alignment vertical="top"/>
    </xf>
    <xf numFmtId="0" fontId="35" fillId="0" borderId="29" xfId="0" applyFont="1" applyBorder="1" applyAlignment="1">
      <alignment vertical="top"/>
    </xf>
    <xf numFmtId="0" fontId="35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1/065002000" TargetMode="External" /><Relationship Id="rId2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18</v>
      </c>
    </row>
    <row r="7" s="1" customFormat="1" ht="12" customHeight="1">
      <c r="B7" s="19"/>
      <c r="C7" s="20"/>
      <c r="D7" s="30" t="s">
        <v>19</v>
      </c>
      <c r="E7" s="20"/>
      <c r="F7" s="20"/>
      <c r="G7" s="20"/>
      <c r="H7" s="20"/>
      <c r="I7" s="20"/>
      <c r="J7" s="20"/>
      <c r="K7" s="25" t="s">
        <v>20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21</v>
      </c>
      <c r="AL7" s="20"/>
      <c r="AM7" s="20"/>
      <c r="AN7" s="25" t="s">
        <v>22</v>
      </c>
      <c r="AO7" s="20"/>
      <c r="AP7" s="20"/>
      <c r="AQ7" s="20"/>
      <c r="AR7" s="18"/>
      <c r="BE7" s="29"/>
      <c r="BS7" s="15" t="s">
        <v>23</v>
      </c>
    </row>
    <row r="8" s="1" customFormat="1" ht="12" customHeight="1">
      <c r="B8" s="19"/>
      <c r="C8" s="20"/>
      <c r="D8" s="30" t="s">
        <v>24</v>
      </c>
      <c r="E8" s="20"/>
      <c r="F8" s="20"/>
      <c r="G8" s="20"/>
      <c r="H8" s="20"/>
      <c r="I8" s="20"/>
      <c r="J8" s="20"/>
      <c r="K8" s="25" t="s">
        <v>25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26</v>
      </c>
      <c r="AL8" s="20"/>
      <c r="AM8" s="20"/>
      <c r="AN8" s="31" t="s">
        <v>27</v>
      </c>
      <c r="AO8" s="20"/>
      <c r="AP8" s="20"/>
      <c r="AQ8" s="20"/>
      <c r="AR8" s="18"/>
      <c r="BE8" s="29"/>
      <c r="BS8" s="15" t="s">
        <v>28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29</v>
      </c>
    </row>
    <row r="10" s="1" customFormat="1" ht="12" customHeight="1">
      <c r="B10" s="19"/>
      <c r="C10" s="20"/>
      <c r="D10" s="30" t="s">
        <v>30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31</v>
      </c>
      <c r="AL10" s="20"/>
      <c r="AM10" s="20"/>
      <c r="AN10" s="25" t="s">
        <v>22</v>
      </c>
      <c r="AO10" s="20"/>
      <c r="AP10" s="20"/>
      <c r="AQ10" s="20"/>
      <c r="AR10" s="18"/>
      <c r="BE10" s="29"/>
      <c r="BS10" s="15" t="s">
        <v>18</v>
      </c>
    </row>
    <row r="11" s="1" customFormat="1" ht="18.48" customHeight="1">
      <c r="B11" s="19"/>
      <c r="C11" s="20"/>
      <c r="D11" s="20"/>
      <c r="E11" s="25" t="s">
        <v>32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33</v>
      </c>
      <c r="AL11" s="20"/>
      <c r="AM11" s="20"/>
      <c r="AN11" s="25" t="s">
        <v>22</v>
      </c>
      <c r="AO11" s="20"/>
      <c r="AP11" s="20"/>
      <c r="AQ11" s="20"/>
      <c r="AR11" s="18"/>
      <c r="BE11" s="29"/>
      <c r="BS11" s="15" t="s">
        <v>18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18</v>
      </c>
    </row>
    <row r="13" s="1" customFormat="1" ht="12" customHeight="1">
      <c r="B13" s="19"/>
      <c r="C13" s="20"/>
      <c r="D13" s="30" t="s">
        <v>34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31</v>
      </c>
      <c r="AL13" s="20"/>
      <c r="AM13" s="20"/>
      <c r="AN13" s="32" t="s">
        <v>35</v>
      </c>
      <c r="AO13" s="20"/>
      <c r="AP13" s="20"/>
      <c r="AQ13" s="20"/>
      <c r="AR13" s="18"/>
      <c r="BE13" s="29"/>
      <c r="BS13" s="15" t="s">
        <v>18</v>
      </c>
    </row>
    <row r="14">
      <c r="B14" s="19"/>
      <c r="C14" s="20"/>
      <c r="D14" s="20"/>
      <c r="E14" s="32" t="s">
        <v>35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33</v>
      </c>
      <c r="AL14" s="20"/>
      <c r="AM14" s="20"/>
      <c r="AN14" s="32" t="s">
        <v>35</v>
      </c>
      <c r="AO14" s="20"/>
      <c r="AP14" s="20"/>
      <c r="AQ14" s="20"/>
      <c r="AR14" s="18"/>
      <c r="BE14" s="29"/>
      <c r="BS14" s="15" t="s">
        <v>18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36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31</v>
      </c>
      <c r="AL16" s="20"/>
      <c r="AM16" s="20"/>
      <c r="AN16" s="25" t="s">
        <v>22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37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33</v>
      </c>
      <c r="AL17" s="20"/>
      <c r="AM17" s="20"/>
      <c r="AN17" s="25" t="s">
        <v>22</v>
      </c>
      <c r="AO17" s="20"/>
      <c r="AP17" s="20"/>
      <c r="AQ17" s="20"/>
      <c r="AR17" s="18"/>
      <c r="BE17" s="29"/>
      <c r="BS17" s="15" t="s">
        <v>38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39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31</v>
      </c>
      <c r="AL19" s="20"/>
      <c r="AM19" s="20"/>
      <c r="AN19" s="25" t="s">
        <v>22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40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33</v>
      </c>
      <c r="AL20" s="20"/>
      <c r="AM20" s="20"/>
      <c r="AN20" s="25" t="s">
        <v>22</v>
      </c>
      <c r="AO20" s="20"/>
      <c r="AP20" s="20"/>
      <c r="AQ20" s="20"/>
      <c r="AR20" s="18"/>
      <c r="BE20" s="29"/>
      <c r="BS20" s="15" t="s">
        <v>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41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47.25" customHeight="1">
      <c r="B23" s="19"/>
      <c r="C23" s="20"/>
      <c r="D23" s="20"/>
      <c r="E23" s="34" t="s">
        <v>42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43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44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45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46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47</v>
      </c>
      <c r="E29" s="45"/>
      <c r="F29" s="30" t="s">
        <v>48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49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50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51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52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53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54</v>
      </c>
      <c r="U35" s="52"/>
      <c r="V35" s="52"/>
      <c r="W35" s="52"/>
      <c r="X35" s="54" t="s">
        <v>55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1" t="s">
        <v>56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20220228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Údržba, opravy a odstraňování závad u SSZT 2022-2023 - KB a kompresoroven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24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>Oblastní ředitelství Ostrava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26</v>
      </c>
      <c r="AJ47" s="38"/>
      <c r="AK47" s="38"/>
      <c r="AL47" s="38"/>
      <c r="AM47" s="70" t="str">
        <f>IF(AN8= "","",AN8)</f>
        <v>28. 2. 2022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15.15" customHeight="1">
      <c r="A49" s="36"/>
      <c r="B49" s="37"/>
      <c r="C49" s="30" t="s">
        <v>30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>Správa železnic, státní organizace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36</v>
      </c>
      <c r="AJ49" s="38"/>
      <c r="AK49" s="38"/>
      <c r="AL49" s="38"/>
      <c r="AM49" s="71" t="str">
        <f>IF(E17="","",E17)</f>
        <v xml:space="preserve"> </v>
      </c>
      <c r="AN49" s="62"/>
      <c r="AO49" s="62"/>
      <c r="AP49" s="62"/>
      <c r="AQ49" s="38"/>
      <c r="AR49" s="42"/>
      <c r="AS49" s="72" t="s">
        <v>57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15.15" customHeight="1">
      <c r="A50" s="36"/>
      <c r="B50" s="37"/>
      <c r="C50" s="30" t="s">
        <v>34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39</v>
      </c>
      <c r="AJ50" s="38"/>
      <c r="AK50" s="38"/>
      <c r="AL50" s="38"/>
      <c r="AM50" s="71" t="str">
        <f>IF(E20="","",E20)</f>
        <v>Ing. Hodulová Michaela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58</v>
      </c>
      <c r="D52" s="85"/>
      <c r="E52" s="85"/>
      <c r="F52" s="85"/>
      <c r="G52" s="85"/>
      <c r="H52" s="86"/>
      <c r="I52" s="87" t="s">
        <v>59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60</v>
      </c>
      <c r="AH52" s="85"/>
      <c r="AI52" s="85"/>
      <c r="AJ52" s="85"/>
      <c r="AK52" s="85"/>
      <c r="AL52" s="85"/>
      <c r="AM52" s="85"/>
      <c r="AN52" s="87" t="s">
        <v>61</v>
      </c>
      <c r="AO52" s="85"/>
      <c r="AP52" s="85"/>
      <c r="AQ52" s="89" t="s">
        <v>62</v>
      </c>
      <c r="AR52" s="42"/>
      <c r="AS52" s="90" t="s">
        <v>63</v>
      </c>
      <c r="AT52" s="91" t="s">
        <v>64</v>
      </c>
      <c r="AU52" s="91" t="s">
        <v>65</v>
      </c>
      <c r="AV52" s="91" t="s">
        <v>66</v>
      </c>
      <c r="AW52" s="91" t="s">
        <v>67</v>
      </c>
      <c r="AX52" s="91" t="s">
        <v>68</v>
      </c>
      <c r="AY52" s="91" t="s">
        <v>69</v>
      </c>
      <c r="AZ52" s="91" t="s">
        <v>70</v>
      </c>
      <c r="BA52" s="91" t="s">
        <v>71</v>
      </c>
      <c r="BB52" s="91" t="s">
        <v>72</v>
      </c>
      <c r="BC52" s="91" t="s">
        <v>73</v>
      </c>
      <c r="BD52" s="92" t="s">
        <v>74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75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ROUND(SUM(AG55:AG58),2)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22</v>
      </c>
      <c r="AR54" s="102"/>
      <c r="AS54" s="103">
        <f>ROUND(SUM(AS55:AS58),2)</f>
        <v>0</v>
      </c>
      <c r="AT54" s="104">
        <f>ROUND(SUM(AV54:AW54),2)</f>
        <v>0</v>
      </c>
      <c r="AU54" s="105">
        <f>ROUND(SUM(AU55:AU58),5)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ROUND(SUM(AZ55:AZ58),2)</f>
        <v>0</v>
      </c>
      <c r="BA54" s="104">
        <f>ROUND(SUM(BA55:BA58),2)</f>
        <v>0</v>
      </c>
      <c r="BB54" s="104">
        <f>ROUND(SUM(BB55:BB58),2)</f>
        <v>0</v>
      </c>
      <c r="BC54" s="104">
        <f>ROUND(SUM(BC55:BC58),2)</f>
        <v>0</v>
      </c>
      <c r="BD54" s="106">
        <f>ROUND(SUM(BD55:BD58),2)</f>
        <v>0</v>
      </c>
      <c r="BE54" s="6"/>
      <c r="BS54" s="107" t="s">
        <v>76</v>
      </c>
      <c r="BT54" s="107" t="s">
        <v>77</v>
      </c>
      <c r="BU54" s="108" t="s">
        <v>78</v>
      </c>
      <c r="BV54" s="107" t="s">
        <v>79</v>
      </c>
      <c r="BW54" s="107" t="s">
        <v>5</v>
      </c>
      <c r="BX54" s="107" t="s">
        <v>80</v>
      </c>
      <c r="CL54" s="107" t="s">
        <v>20</v>
      </c>
    </row>
    <row r="55" s="7" customFormat="1" ht="16.5" customHeight="1">
      <c r="A55" s="109" t="s">
        <v>81</v>
      </c>
      <c r="B55" s="110"/>
      <c r="C55" s="111"/>
      <c r="D55" s="112" t="s">
        <v>82</v>
      </c>
      <c r="E55" s="112"/>
      <c r="F55" s="112"/>
      <c r="G55" s="112"/>
      <c r="H55" s="112"/>
      <c r="I55" s="113"/>
      <c r="J55" s="112" t="s">
        <v>83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'PS01 - Údržba kolejových ...'!J30</f>
        <v>0</v>
      </c>
      <c r="AH55" s="113"/>
      <c r="AI55" s="113"/>
      <c r="AJ55" s="113"/>
      <c r="AK55" s="113"/>
      <c r="AL55" s="113"/>
      <c r="AM55" s="113"/>
      <c r="AN55" s="114">
        <f>SUM(AG55,AT55)</f>
        <v>0</v>
      </c>
      <c r="AO55" s="113"/>
      <c r="AP55" s="113"/>
      <c r="AQ55" s="115" t="s">
        <v>84</v>
      </c>
      <c r="AR55" s="116"/>
      <c r="AS55" s="117">
        <v>0</v>
      </c>
      <c r="AT55" s="118">
        <f>ROUND(SUM(AV55:AW55),2)</f>
        <v>0</v>
      </c>
      <c r="AU55" s="119">
        <f>'PS01 - Údržba kolejových ...'!P81</f>
        <v>0</v>
      </c>
      <c r="AV55" s="118">
        <f>'PS01 - Údržba kolejových ...'!J33</f>
        <v>0</v>
      </c>
      <c r="AW55" s="118">
        <f>'PS01 - Údržba kolejových ...'!J34</f>
        <v>0</v>
      </c>
      <c r="AX55" s="118">
        <f>'PS01 - Údržba kolejových ...'!J35</f>
        <v>0</v>
      </c>
      <c r="AY55" s="118">
        <f>'PS01 - Údržba kolejových ...'!J36</f>
        <v>0</v>
      </c>
      <c r="AZ55" s="118">
        <f>'PS01 - Údržba kolejových ...'!F33</f>
        <v>0</v>
      </c>
      <c r="BA55" s="118">
        <f>'PS01 - Údržba kolejových ...'!F34</f>
        <v>0</v>
      </c>
      <c r="BB55" s="118">
        <f>'PS01 - Údržba kolejových ...'!F35</f>
        <v>0</v>
      </c>
      <c r="BC55" s="118">
        <f>'PS01 - Údržba kolejových ...'!F36</f>
        <v>0</v>
      </c>
      <c r="BD55" s="120">
        <f>'PS01 - Údržba kolejových ...'!F37</f>
        <v>0</v>
      </c>
      <c r="BE55" s="7"/>
      <c r="BT55" s="121" t="s">
        <v>23</v>
      </c>
      <c r="BV55" s="121" t="s">
        <v>79</v>
      </c>
      <c r="BW55" s="121" t="s">
        <v>85</v>
      </c>
      <c r="BX55" s="121" t="s">
        <v>5</v>
      </c>
      <c r="CL55" s="121" t="s">
        <v>20</v>
      </c>
      <c r="CM55" s="121" t="s">
        <v>86</v>
      </c>
    </row>
    <row r="56" s="7" customFormat="1" ht="16.5" customHeight="1">
      <c r="A56" s="109" t="s">
        <v>81</v>
      </c>
      <c r="B56" s="110"/>
      <c r="C56" s="111"/>
      <c r="D56" s="112" t="s">
        <v>87</v>
      </c>
      <c r="E56" s="112"/>
      <c r="F56" s="112"/>
      <c r="G56" s="112"/>
      <c r="H56" s="112"/>
      <c r="I56" s="113"/>
      <c r="J56" s="112" t="s">
        <v>88</v>
      </c>
      <c r="K56" s="112"/>
      <c r="L56" s="112"/>
      <c r="M56" s="112"/>
      <c r="N56" s="112"/>
      <c r="O56" s="112"/>
      <c r="P56" s="112"/>
      <c r="Q56" s="112"/>
      <c r="R56" s="112"/>
      <c r="S56" s="112"/>
      <c r="T56" s="112"/>
      <c r="U56" s="112"/>
      <c r="V56" s="112"/>
      <c r="W56" s="112"/>
      <c r="X56" s="112"/>
      <c r="Y56" s="112"/>
      <c r="Z56" s="112"/>
      <c r="AA56" s="112"/>
      <c r="AB56" s="112"/>
      <c r="AC56" s="112"/>
      <c r="AD56" s="112"/>
      <c r="AE56" s="112"/>
      <c r="AF56" s="112"/>
      <c r="AG56" s="114">
        <f>'PS02 - Opravy kolejových ...'!J30</f>
        <v>0</v>
      </c>
      <c r="AH56" s="113"/>
      <c r="AI56" s="113"/>
      <c r="AJ56" s="113"/>
      <c r="AK56" s="113"/>
      <c r="AL56" s="113"/>
      <c r="AM56" s="113"/>
      <c r="AN56" s="114">
        <f>SUM(AG56,AT56)</f>
        <v>0</v>
      </c>
      <c r="AO56" s="113"/>
      <c r="AP56" s="113"/>
      <c r="AQ56" s="115" t="s">
        <v>84</v>
      </c>
      <c r="AR56" s="116"/>
      <c r="AS56" s="117">
        <v>0</v>
      </c>
      <c r="AT56" s="118">
        <f>ROUND(SUM(AV56:AW56),2)</f>
        <v>0</v>
      </c>
      <c r="AU56" s="119">
        <f>'PS02 - Opravy kolejových ...'!P80</f>
        <v>0</v>
      </c>
      <c r="AV56" s="118">
        <f>'PS02 - Opravy kolejových ...'!J33</f>
        <v>0</v>
      </c>
      <c r="AW56" s="118">
        <f>'PS02 - Opravy kolejových ...'!J34</f>
        <v>0</v>
      </c>
      <c r="AX56" s="118">
        <f>'PS02 - Opravy kolejových ...'!J35</f>
        <v>0</v>
      </c>
      <c r="AY56" s="118">
        <f>'PS02 - Opravy kolejových ...'!J36</f>
        <v>0</v>
      </c>
      <c r="AZ56" s="118">
        <f>'PS02 - Opravy kolejových ...'!F33</f>
        <v>0</v>
      </c>
      <c r="BA56" s="118">
        <f>'PS02 - Opravy kolejových ...'!F34</f>
        <v>0</v>
      </c>
      <c r="BB56" s="118">
        <f>'PS02 - Opravy kolejových ...'!F35</f>
        <v>0</v>
      </c>
      <c r="BC56" s="118">
        <f>'PS02 - Opravy kolejových ...'!F36</f>
        <v>0</v>
      </c>
      <c r="BD56" s="120">
        <f>'PS02 - Opravy kolejových ...'!F37</f>
        <v>0</v>
      </c>
      <c r="BE56" s="7"/>
      <c r="BT56" s="121" t="s">
        <v>23</v>
      </c>
      <c r="BV56" s="121" t="s">
        <v>79</v>
      </c>
      <c r="BW56" s="121" t="s">
        <v>89</v>
      </c>
      <c r="BX56" s="121" t="s">
        <v>5</v>
      </c>
      <c r="CL56" s="121" t="s">
        <v>20</v>
      </c>
      <c r="CM56" s="121" t="s">
        <v>86</v>
      </c>
    </row>
    <row r="57" s="7" customFormat="1" ht="16.5" customHeight="1">
      <c r="A57" s="109" t="s">
        <v>81</v>
      </c>
      <c r="B57" s="110"/>
      <c r="C57" s="111"/>
      <c r="D57" s="112" t="s">
        <v>90</v>
      </c>
      <c r="E57" s="112"/>
      <c r="F57" s="112"/>
      <c r="G57" s="112"/>
      <c r="H57" s="112"/>
      <c r="I57" s="113"/>
      <c r="J57" s="112" t="s">
        <v>91</v>
      </c>
      <c r="K57" s="112"/>
      <c r="L57" s="112"/>
      <c r="M57" s="112"/>
      <c r="N57" s="112"/>
      <c r="O57" s="112"/>
      <c r="P57" s="112"/>
      <c r="Q57" s="112"/>
      <c r="R57" s="112"/>
      <c r="S57" s="112"/>
      <c r="T57" s="112"/>
      <c r="U57" s="112"/>
      <c r="V57" s="112"/>
      <c r="W57" s="112"/>
      <c r="X57" s="112"/>
      <c r="Y57" s="112"/>
      <c r="Z57" s="112"/>
      <c r="AA57" s="112"/>
      <c r="AB57" s="112"/>
      <c r="AC57" s="112"/>
      <c r="AD57" s="112"/>
      <c r="AE57" s="112"/>
      <c r="AF57" s="112"/>
      <c r="AG57" s="114">
        <f>'PS03 - Opravy kompresoroven'!J30</f>
        <v>0</v>
      </c>
      <c r="AH57" s="113"/>
      <c r="AI57" s="113"/>
      <c r="AJ57" s="113"/>
      <c r="AK57" s="113"/>
      <c r="AL57" s="113"/>
      <c r="AM57" s="113"/>
      <c r="AN57" s="114">
        <f>SUM(AG57,AT57)</f>
        <v>0</v>
      </c>
      <c r="AO57" s="113"/>
      <c r="AP57" s="113"/>
      <c r="AQ57" s="115" t="s">
        <v>84</v>
      </c>
      <c r="AR57" s="116"/>
      <c r="AS57" s="117">
        <v>0</v>
      </c>
      <c r="AT57" s="118">
        <f>ROUND(SUM(AV57:AW57),2)</f>
        <v>0</v>
      </c>
      <c r="AU57" s="119">
        <f>'PS03 - Opravy kompresoroven'!P80</f>
        <v>0</v>
      </c>
      <c r="AV57" s="118">
        <f>'PS03 - Opravy kompresoroven'!J33</f>
        <v>0</v>
      </c>
      <c r="AW57" s="118">
        <f>'PS03 - Opravy kompresoroven'!J34</f>
        <v>0</v>
      </c>
      <c r="AX57" s="118">
        <f>'PS03 - Opravy kompresoroven'!J35</f>
        <v>0</v>
      </c>
      <c r="AY57" s="118">
        <f>'PS03 - Opravy kompresoroven'!J36</f>
        <v>0</v>
      </c>
      <c r="AZ57" s="118">
        <f>'PS03 - Opravy kompresoroven'!F33</f>
        <v>0</v>
      </c>
      <c r="BA57" s="118">
        <f>'PS03 - Opravy kompresoroven'!F34</f>
        <v>0</v>
      </c>
      <c r="BB57" s="118">
        <f>'PS03 - Opravy kompresoroven'!F35</f>
        <v>0</v>
      </c>
      <c r="BC57" s="118">
        <f>'PS03 - Opravy kompresoroven'!F36</f>
        <v>0</v>
      </c>
      <c r="BD57" s="120">
        <f>'PS03 - Opravy kompresoroven'!F37</f>
        <v>0</v>
      </c>
      <c r="BE57" s="7"/>
      <c r="BT57" s="121" t="s">
        <v>23</v>
      </c>
      <c r="BV57" s="121" t="s">
        <v>79</v>
      </c>
      <c r="BW57" s="121" t="s">
        <v>92</v>
      </c>
      <c r="BX57" s="121" t="s">
        <v>5</v>
      </c>
      <c r="CL57" s="121" t="s">
        <v>20</v>
      </c>
      <c r="CM57" s="121" t="s">
        <v>86</v>
      </c>
    </row>
    <row r="58" s="7" customFormat="1" ht="16.5" customHeight="1">
      <c r="A58" s="109" t="s">
        <v>81</v>
      </c>
      <c r="B58" s="110"/>
      <c r="C58" s="111"/>
      <c r="D58" s="112" t="s">
        <v>93</v>
      </c>
      <c r="E58" s="112"/>
      <c r="F58" s="112"/>
      <c r="G58" s="112"/>
      <c r="H58" s="112"/>
      <c r="I58" s="113"/>
      <c r="J58" s="112" t="s">
        <v>94</v>
      </c>
      <c r="K58" s="112"/>
      <c r="L58" s="112"/>
      <c r="M58" s="112"/>
      <c r="N58" s="112"/>
      <c r="O58" s="112"/>
      <c r="P58" s="112"/>
      <c r="Q58" s="112"/>
      <c r="R58" s="112"/>
      <c r="S58" s="112"/>
      <c r="T58" s="112"/>
      <c r="U58" s="112"/>
      <c r="V58" s="112"/>
      <c r="W58" s="112"/>
      <c r="X58" s="112"/>
      <c r="Y58" s="112"/>
      <c r="Z58" s="112"/>
      <c r="AA58" s="112"/>
      <c r="AB58" s="112"/>
      <c r="AC58" s="112"/>
      <c r="AD58" s="112"/>
      <c r="AE58" s="112"/>
      <c r="AF58" s="112"/>
      <c r="AG58" s="114">
        <f>'VON - -'!J30</f>
        <v>0</v>
      </c>
      <c r="AH58" s="113"/>
      <c r="AI58" s="113"/>
      <c r="AJ58" s="113"/>
      <c r="AK58" s="113"/>
      <c r="AL58" s="113"/>
      <c r="AM58" s="113"/>
      <c r="AN58" s="114">
        <f>SUM(AG58,AT58)</f>
        <v>0</v>
      </c>
      <c r="AO58" s="113"/>
      <c r="AP58" s="113"/>
      <c r="AQ58" s="115" t="s">
        <v>93</v>
      </c>
      <c r="AR58" s="116"/>
      <c r="AS58" s="122">
        <v>0</v>
      </c>
      <c r="AT58" s="123">
        <f>ROUND(SUM(AV58:AW58),2)</f>
        <v>0</v>
      </c>
      <c r="AU58" s="124">
        <f>'VON - -'!P81</f>
        <v>0</v>
      </c>
      <c r="AV58" s="123">
        <f>'VON - -'!J33</f>
        <v>0</v>
      </c>
      <c r="AW58" s="123">
        <f>'VON - -'!J34</f>
        <v>0</v>
      </c>
      <c r="AX58" s="123">
        <f>'VON - -'!J35</f>
        <v>0</v>
      </c>
      <c r="AY58" s="123">
        <f>'VON - -'!J36</f>
        <v>0</v>
      </c>
      <c r="AZ58" s="123">
        <f>'VON - -'!F33</f>
        <v>0</v>
      </c>
      <c r="BA58" s="123">
        <f>'VON - -'!F34</f>
        <v>0</v>
      </c>
      <c r="BB58" s="123">
        <f>'VON - -'!F35</f>
        <v>0</v>
      </c>
      <c r="BC58" s="123">
        <f>'VON - -'!F36</f>
        <v>0</v>
      </c>
      <c r="BD58" s="125">
        <f>'VON - -'!F37</f>
        <v>0</v>
      </c>
      <c r="BE58" s="7"/>
      <c r="BT58" s="121" t="s">
        <v>23</v>
      </c>
      <c r="BV58" s="121" t="s">
        <v>79</v>
      </c>
      <c r="BW58" s="121" t="s">
        <v>95</v>
      </c>
      <c r="BX58" s="121" t="s">
        <v>5</v>
      </c>
      <c r="CL58" s="121" t="s">
        <v>20</v>
      </c>
      <c r="CM58" s="121" t="s">
        <v>86</v>
      </c>
    </row>
    <row r="59" s="2" customFormat="1" ht="30" customHeight="1">
      <c r="A59" s="36"/>
      <c r="B59" s="37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42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36"/>
      <c r="BD59" s="36"/>
      <c r="BE59" s="36"/>
    </row>
    <row r="60" s="2" customFormat="1" ht="6.96" customHeight="1">
      <c r="A60" s="36"/>
      <c r="B60" s="57"/>
      <c r="C60" s="58"/>
      <c r="D60" s="58"/>
      <c r="E60" s="58"/>
      <c r="F60" s="58"/>
      <c r="G60" s="58"/>
      <c r="H60" s="58"/>
      <c r="I60" s="58"/>
      <c r="J60" s="58"/>
      <c r="K60" s="58"/>
      <c r="L60" s="58"/>
      <c r="M60" s="58"/>
      <c r="N60" s="58"/>
      <c r="O60" s="58"/>
      <c r="P60" s="58"/>
      <c r="Q60" s="58"/>
      <c r="R60" s="58"/>
      <c r="S60" s="58"/>
      <c r="T60" s="58"/>
      <c r="U60" s="58"/>
      <c r="V60" s="58"/>
      <c r="W60" s="58"/>
      <c r="X60" s="58"/>
      <c r="Y60" s="58"/>
      <c r="Z60" s="58"/>
      <c r="AA60" s="58"/>
      <c r="AB60" s="58"/>
      <c r="AC60" s="58"/>
      <c r="AD60" s="58"/>
      <c r="AE60" s="58"/>
      <c r="AF60" s="58"/>
      <c r="AG60" s="58"/>
      <c r="AH60" s="58"/>
      <c r="AI60" s="58"/>
      <c r="AJ60" s="58"/>
      <c r="AK60" s="58"/>
      <c r="AL60" s="58"/>
      <c r="AM60" s="58"/>
      <c r="AN60" s="58"/>
      <c r="AO60" s="58"/>
      <c r="AP60" s="58"/>
      <c r="AQ60" s="58"/>
      <c r="AR60" s="42"/>
      <c r="AS60" s="36"/>
      <c r="AT60" s="36"/>
      <c r="AU60" s="36"/>
      <c r="AV60" s="36"/>
      <c r="AW60" s="36"/>
      <c r="AX60" s="36"/>
      <c r="AY60" s="36"/>
      <c r="AZ60" s="36"/>
      <c r="BA60" s="36"/>
      <c r="BB60" s="36"/>
      <c r="BC60" s="36"/>
      <c r="BD60" s="36"/>
      <c r="BE60" s="36"/>
    </row>
  </sheetData>
  <sheetProtection sheet="1" formatColumns="0" formatRows="0" objects="1" scenarios="1" spinCount="100000" saltValue="+tD1SqxsZXA9vP85tRcDw7oDKorETBNjoAq0sQ782Iv7u1gxa9rro0u1vwVv7cxuLDDLHRQXUNfJTv61Oa3Z4Q==" hashValue="UOquhFlbfj5OL4Ppv8Kw10h6jl5oF9iAU8qM9ZzqFaSJbUKPhA2x+TE1O+eduhqsrjpAz9HAmrouOGXbf7aFSA==" algorithmName="SHA-512" password="CC35"/>
  <mergeCells count="54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PS01 - Údržba kolejových ...'!C2" display="/"/>
    <hyperlink ref="A56" location="'PS02 - Opravy kolejových ...'!C2" display="/"/>
    <hyperlink ref="A57" location="'PS03 - Opravy kompresoroven'!C2" display="/"/>
    <hyperlink ref="A58" location="'VON - -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85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8"/>
      <c r="AT3" s="15" t="s">
        <v>86</v>
      </c>
    </row>
    <row r="4" s="1" customFormat="1" ht="24.96" customHeight="1">
      <c r="B4" s="18"/>
      <c r="D4" s="128" t="s">
        <v>96</v>
      </c>
      <c r="L4" s="18"/>
      <c r="M4" s="12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0" t="s">
        <v>16</v>
      </c>
      <c r="L6" s="18"/>
    </row>
    <row r="7" s="1" customFormat="1" ht="26.25" customHeight="1">
      <c r="B7" s="18"/>
      <c r="E7" s="131" t="str">
        <f>'Rekapitulace zakázky'!K6</f>
        <v>Údržba, opravy a odstraňování závad u SSZT 2022-2023 - KB a kompresoroven</v>
      </c>
      <c r="F7" s="130"/>
      <c r="G7" s="130"/>
      <c r="H7" s="130"/>
      <c r="L7" s="18"/>
    </row>
    <row r="8" s="2" customFormat="1" ht="12" customHeight="1">
      <c r="A8" s="36"/>
      <c r="B8" s="42"/>
      <c r="C8" s="36"/>
      <c r="D8" s="130" t="s">
        <v>97</v>
      </c>
      <c r="E8" s="36"/>
      <c r="F8" s="36"/>
      <c r="G8" s="36"/>
      <c r="H8" s="36"/>
      <c r="I8" s="36"/>
      <c r="J8" s="36"/>
      <c r="K8" s="36"/>
      <c r="L8" s="13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3" t="s">
        <v>98</v>
      </c>
      <c r="F9" s="36"/>
      <c r="G9" s="36"/>
      <c r="H9" s="36"/>
      <c r="I9" s="36"/>
      <c r="J9" s="36"/>
      <c r="K9" s="36"/>
      <c r="L9" s="13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3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0" t="s">
        <v>19</v>
      </c>
      <c r="E11" s="36"/>
      <c r="F11" s="134" t="s">
        <v>20</v>
      </c>
      <c r="G11" s="36"/>
      <c r="H11" s="36"/>
      <c r="I11" s="130" t="s">
        <v>21</v>
      </c>
      <c r="J11" s="134" t="s">
        <v>22</v>
      </c>
      <c r="K11" s="36"/>
      <c r="L11" s="13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0" t="s">
        <v>24</v>
      </c>
      <c r="E12" s="36"/>
      <c r="F12" s="134" t="s">
        <v>25</v>
      </c>
      <c r="G12" s="36"/>
      <c r="H12" s="36"/>
      <c r="I12" s="130" t="s">
        <v>26</v>
      </c>
      <c r="J12" s="135" t="str">
        <f>'Rekapitulace zakázky'!AN8</f>
        <v>28. 2. 2022</v>
      </c>
      <c r="K12" s="36"/>
      <c r="L12" s="13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3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0" t="s">
        <v>30</v>
      </c>
      <c r="E14" s="36"/>
      <c r="F14" s="36"/>
      <c r="G14" s="36"/>
      <c r="H14" s="36"/>
      <c r="I14" s="130" t="s">
        <v>31</v>
      </c>
      <c r="J14" s="134" t="s">
        <v>22</v>
      </c>
      <c r="K14" s="36"/>
      <c r="L14" s="13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4" t="s">
        <v>32</v>
      </c>
      <c r="F15" s="36"/>
      <c r="G15" s="36"/>
      <c r="H15" s="36"/>
      <c r="I15" s="130" t="s">
        <v>33</v>
      </c>
      <c r="J15" s="134" t="s">
        <v>22</v>
      </c>
      <c r="K15" s="36"/>
      <c r="L15" s="13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3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0" t="s">
        <v>34</v>
      </c>
      <c r="E17" s="36"/>
      <c r="F17" s="36"/>
      <c r="G17" s="36"/>
      <c r="H17" s="36"/>
      <c r="I17" s="130" t="s">
        <v>31</v>
      </c>
      <c r="J17" s="31" t="str">
        <f>'Rekapitulace zakázky'!AN13</f>
        <v>Vyplň údaj</v>
      </c>
      <c r="K17" s="36"/>
      <c r="L17" s="13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zakázky'!E14</f>
        <v>Vyplň údaj</v>
      </c>
      <c r="F18" s="134"/>
      <c r="G18" s="134"/>
      <c r="H18" s="134"/>
      <c r="I18" s="130" t="s">
        <v>33</v>
      </c>
      <c r="J18" s="31" t="str">
        <f>'Rekapitulace zakázky'!AN14</f>
        <v>Vyplň údaj</v>
      </c>
      <c r="K18" s="36"/>
      <c r="L18" s="13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3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0" t="s">
        <v>36</v>
      </c>
      <c r="E20" s="36"/>
      <c r="F20" s="36"/>
      <c r="G20" s="36"/>
      <c r="H20" s="36"/>
      <c r="I20" s="130" t="s">
        <v>31</v>
      </c>
      <c r="J20" s="134" t="s">
        <v>22</v>
      </c>
      <c r="K20" s="36"/>
      <c r="L20" s="13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4" t="s">
        <v>37</v>
      </c>
      <c r="F21" s="36"/>
      <c r="G21" s="36"/>
      <c r="H21" s="36"/>
      <c r="I21" s="130" t="s">
        <v>33</v>
      </c>
      <c r="J21" s="134" t="s">
        <v>22</v>
      </c>
      <c r="K21" s="36"/>
      <c r="L21" s="13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3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0" t="s">
        <v>39</v>
      </c>
      <c r="E23" s="36"/>
      <c r="F23" s="36"/>
      <c r="G23" s="36"/>
      <c r="H23" s="36"/>
      <c r="I23" s="130" t="s">
        <v>31</v>
      </c>
      <c r="J23" s="134" t="s">
        <v>22</v>
      </c>
      <c r="K23" s="36"/>
      <c r="L23" s="13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4" t="s">
        <v>40</v>
      </c>
      <c r="F24" s="36"/>
      <c r="G24" s="36"/>
      <c r="H24" s="36"/>
      <c r="I24" s="130" t="s">
        <v>33</v>
      </c>
      <c r="J24" s="134" t="s">
        <v>22</v>
      </c>
      <c r="K24" s="36"/>
      <c r="L24" s="13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3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0" t="s">
        <v>41</v>
      </c>
      <c r="E26" s="36"/>
      <c r="F26" s="36"/>
      <c r="G26" s="36"/>
      <c r="H26" s="36"/>
      <c r="I26" s="36"/>
      <c r="J26" s="36"/>
      <c r="K26" s="36"/>
      <c r="L26" s="13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6"/>
      <c r="B27" s="137"/>
      <c r="C27" s="136"/>
      <c r="D27" s="136"/>
      <c r="E27" s="138" t="s">
        <v>22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3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0"/>
      <c r="E29" s="140"/>
      <c r="F29" s="140"/>
      <c r="G29" s="140"/>
      <c r="H29" s="140"/>
      <c r="I29" s="140"/>
      <c r="J29" s="140"/>
      <c r="K29" s="140"/>
      <c r="L29" s="13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1" t="s">
        <v>43</v>
      </c>
      <c r="E30" s="36"/>
      <c r="F30" s="36"/>
      <c r="G30" s="36"/>
      <c r="H30" s="36"/>
      <c r="I30" s="36"/>
      <c r="J30" s="142">
        <f>ROUND(J81, 2)</f>
        <v>0</v>
      </c>
      <c r="K30" s="36"/>
      <c r="L30" s="13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0"/>
      <c r="E31" s="140"/>
      <c r="F31" s="140"/>
      <c r="G31" s="140"/>
      <c r="H31" s="140"/>
      <c r="I31" s="140"/>
      <c r="J31" s="140"/>
      <c r="K31" s="140"/>
      <c r="L31" s="13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3" t="s">
        <v>45</v>
      </c>
      <c r="G32" s="36"/>
      <c r="H32" s="36"/>
      <c r="I32" s="143" t="s">
        <v>44</v>
      </c>
      <c r="J32" s="143" t="s">
        <v>46</v>
      </c>
      <c r="K32" s="36"/>
      <c r="L32" s="13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4" t="s">
        <v>47</v>
      </c>
      <c r="E33" s="130" t="s">
        <v>48</v>
      </c>
      <c r="F33" s="145">
        <f>ROUND((SUM(BE81:BE85)),  2)</f>
        <v>0</v>
      </c>
      <c r="G33" s="36"/>
      <c r="H33" s="36"/>
      <c r="I33" s="146">
        <v>0.20999999999999999</v>
      </c>
      <c r="J33" s="145">
        <f>ROUND(((SUM(BE81:BE85))*I33),  2)</f>
        <v>0</v>
      </c>
      <c r="K33" s="36"/>
      <c r="L33" s="13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0" t="s">
        <v>49</v>
      </c>
      <c r="F34" s="145">
        <f>ROUND((SUM(BF81:BF85)),  2)</f>
        <v>0</v>
      </c>
      <c r="G34" s="36"/>
      <c r="H34" s="36"/>
      <c r="I34" s="146">
        <v>0.14999999999999999</v>
      </c>
      <c r="J34" s="145">
        <f>ROUND(((SUM(BF81:BF85))*I34),  2)</f>
        <v>0</v>
      </c>
      <c r="K34" s="36"/>
      <c r="L34" s="13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0" t="s">
        <v>50</v>
      </c>
      <c r="F35" s="145">
        <f>ROUND((SUM(BG81:BG85)),  2)</f>
        <v>0</v>
      </c>
      <c r="G35" s="36"/>
      <c r="H35" s="36"/>
      <c r="I35" s="146">
        <v>0.20999999999999999</v>
      </c>
      <c r="J35" s="145">
        <f>0</f>
        <v>0</v>
      </c>
      <c r="K35" s="36"/>
      <c r="L35" s="13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0" t="s">
        <v>51</v>
      </c>
      <c r="F36" s="145">
        <f>ROUND((SUM(BH81:BH85)),  2)</f>
        <v>0</v>
      </c>
      <c r="G36" s="36"/>
      <c r="H36" s="36"/>
      <c r="I36" s="146">
        <v>0.14999999999999999</v>
      </c>
      <c r="J36" s="145">
        <f>0</f>
        <v>0</v>
      </c>
      <c r="K36" s="36"/>
      <c r="L36" s="13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0" t="s">
        <v>52</v>
      </c>
      <c r="F37" s="145">
        <f>ROUND((SUM(BI81:BI85)),  2)</f>
        <v>0</v>
      </c>
      <c r="G37" s="36"/>
      <c r="H37" s="36"/>
      <c r="I37" s="146">
        <v>0</v>
      </c>
      <c r="J37" s="145">
        <f>0</f>
        <v>0</v>
      </c>
      <c r="K37" s="36"/>
      <c r="L37" s="13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3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7"/>
      <c r="D39" s="148" t="s">
        <v>53</v>
      </c>
      <c r="E39" s="149"/>
      <c r="F39" s="149"/>
      <c r="G39" s="150" t="s">
        <v>54</v>
      </c>
      <c r="H39" s="151" t="s">
        <v>55</v>
      </c>
      <c r="I39" s="149"/>
      <c r="J39" s="152">
        <f>SUM(J30:J37)</f>
        <v>0</v>
      </c>
      <c r="K39" s="153"/>
      <c r="L39" s="13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99</v>
      </c>
      <c r="D45" s="38"/>
      <c r="E45" s="38"/>
      <c r="F45" s="38"/>
      <c r="G45" s="38"/>
      <c r="H45" s="38"/>
      <c r="I45" s="38"/>
      <c r="J45" s="38"/>
      <c r="K45" s="38"/>
      <c r="L45" s="13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3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3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26.25" customHeight="1">
      <c r="A48" s="36"/>
      <c r="B48" s="37"/>
      <c r="C48" s="38"/>
      <c r="D48" s="38"/>
      <c r="E48" s="158" t="str">
        <f>E7</f>
        <v>Údržba, opravy a odstraňování závad u SSZT 2022-2023 - KB a kompresoroven</v>
      </c>
      <c r="F48" s="30"/>
      <c r="G48" s="30"/>
      <c r="H48" s="30"/>
      <c r="I48" s="38"/>
      <c r="J48" s="38"/>
      <c r="K48" s="38"/>
      <c r="L48" s="13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97</v>
      </c>
      <c r="D49" s="38"/>
      <c r="E49" s="38"/>
      <c r="F49" s="38"/>
      <c r="G49" s="38"/>
      <c r="H49" s="38"/>
      <c r="I49" s="38"/>
      <c r="J49" s="38"/>
      <c r="K49" s="38"/>
      <c r="L49" s="13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PS01 - Údržba kolejových brzd</v>
      </c>
      <c r="F50" s="38"/>
      <c r="G50" s="38"/>
      <c r="H50" s="38"/>
      <c r="I50" s="38"/>
      <c r="J50" s="38"/>
      <c r="K50" s="38"/>
      <c r="L50" s="13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3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24</v>
      </c>
      <c r="D52" s="38"/>
      <c r="E52" s="38"/>
      <c r="F52" s="25" t="str">
        <f>F12</f>
        <v>Oblastní ředitelství Ostrava</v>
      </c>
      <c r="G52" s="38"/>
      <c r="H52" s="38"/>
      <c r="I52" s="30" t="s">
        <v>26</v>
      </c>
      <c r="J52" s="70" t="str">
        <f>IF(J12="","",J12)</f>
        <v>28. 2. 2022</v>
      </c>
      <c r="K52" s="38"/>
      <c r="L52" s="13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3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30</v>
      </c>
      <c r="D54" s="38"/>
      <c r="E54" s="38"/>
      <c r="F54" s="25" t="str">
        <f>E15</f>
        <v>Správa železnic, státní organizace</v>
      </c>
      <c r="G54" s="38"/>
      <c r="H54" s="38"/>
      <c r="I54" s="30" t="s">
        <v>36</v>
      </c>
      <c r="J54" s="34" t="str">
        <f>E21</f>
        <v xml:space="preserve"> </v>
      </c>
      <c r="K54" s="38"/>
      <c r="L54" s="13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25.65" customHeight="1">
      <c r="A55" s="36"/>
      <c r="B55" s="37"/>
      <c r="C55" s="30" t="s">
        <v>34</v>
      </c>
      <c r="D55" s="38"/>
      <c r="E55" s="38"/>
      <c r="F55" s="25" t="str">
        <f>IF(E18="","",E18)</f>
        <v>Vyplň údaj</v>
      </c>
      <c r="G55" s="38"/>
      <c r="H55" s="38"/>
      <c r="I55" s="30" t="s">
        <v>39</v>
      </c>
      <c r="J55" s="34" t="str">
        <f>E24</f>
        <v>Ing. Hodulová Michaela</v>
      </c>
      <c r="K55" s="38"/>
      <c r="L55" s="13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3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9" t="s">
        <v>100</v>
      </c>
      <c r="D57" s="160"/>
      <c r="E57" s="160"/>
      <c r="F57" s="160"/>
      <c r="G57" s="160"/>
      <c r="H57" s="160"/>
      <c r="I57" s="160"/>
      <c r="J57" s="161" t="s">
        <v>101</v>
      </c>
      <c r="K57" s="160"/>
      <c r="L57" s="13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3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62" t="s">
        <v>75</v>
      </c>
      <c r="D59" s="38"/>
      <c r="E59" s="38"/>
      <c r="F59" s="38"/>
      <c r="G59" s="38"/>
      <c r="H59" s="38"/>
      <c r="I59" s="38"/>
      <c r="J59" s="100">
        <f>J81</f>
        <v>0</v>
      </c>
      <c r="K59" s="38"/>
      <c r="L59" s="13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102</v>
      </c>
    </row>
    <row r="60" s="9" customFormat="1" ht="24.96" customHeight="1">
      <c r="A60" s="9"/>
      <c r="B60" s="163"/>
      <c r="C60" s="164"/>
      <c r="D60" s="165" t="s">
        <v>103</v>
      </c>
      <c r="E60" s="166"/>
      <c r="F60" s="166"/>
      <c r="G60" s="166"/>
      <c r="H60" s="166"/>
      <c r="I60" s="166"/>
      <c r="J60" s="167">
        <f>J82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3"/>
      <c r="C61" s="164"/>
      <c r="D61" s="165" t="s">
        <v>104</v>
      </c>
      <c r="E61" s="166"/>
      <c r="F61" s="166"/>
      <c r="G61" s="166"/>
      <c r="H61" s="166"/>
      <c r="I61" s="166"/>
      <c r="J61" s="167">
        <f>J84</f>
        <v>0</v>
      </c>
      <c r="K61" s="164"/>
      <c r="L61" s="168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2" customFormat="1" ht="21.84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32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="2" customFormat="1" ht="6.96" customHeight="1">
      <c r="A63" s="36"/>
      <c r="B63" s="57"/>
      <c r="C63" s="58"/>
      <c r="D63" s="58"/>
      <c r="E63" s="58"/>
      <c r="F63" s="58"/>
      <c r="G63" s="58"/>
      <c r="H63" s="58"/>
      <c r="I63" s="58"/>
      <c r="J63" s="58"/>
      <c r="K63" s="58"/>
      <c r="L63" s="132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7" s="2" customFormat="1" ht="6.96" customHeight="1">
      <c r="A67" s="36"/>
      <c r="B67" s="59"/>
      <c r="C67" s="60"/>
      <c r="D67" s="60"/>
      <c r="E67" s="60"/>
      <c r="F67" s="60"/>
      <c r="G67" s="60"/>
      <c r="H67" s="60"/>
      <c r="I67" s="60"/>
      <c r="J67" s="60"/>
      <c r="K67" s="60"/>
      <c r="L67" s="132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="2" customFormat="1" ht="24.96" customHeight="1">
      <c r="A68" s="36"/>
      <c r="B68" s="37"/>
      <c r="C68" s="21" t="s">
        <v>105</v>
      </c>
      <c r="D68" s="38"/>
      <c r="E68" s="38"/>
      <c r="F68" s="38"/>
      <c r="G68" s="38"/>
      <c r="H68" s="38"/>
      <c r="I68" s="38"/>
      <c r="J68" s="38"/>
      <c r="K68" s="38"/>
      <c r="L68" s="132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6.96" customHeight="1">
      <c r="A69" s="36"/>
      <c r="B69" s="37"/>
      <c r="C69" s="38"/>
      <c r="D69" s="38"/>
      <c r="E69" s="38"/>
      <c r="F69" s="38"/>
      <c r="G69" s="38"/>
      <c r="H69" s="38"/>
      <c r="I69" s="38"/>
      <c r="J69" s="38"/>
      <c r="K69" s="38"/>
      <c r="L69" s="13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12" customHeight="1">
      <c r="A70" s="36"/>
      <c r="B70" s="37"/>
      <c r="C70" s="30" t="s">
        <v>16</v>
      </c>
      <c r="D70" s="38"/>
      <c r="E70" s="38"/>
      <c r="F70" s="38"/>
      <c r="G70" s="38"/>
      <c r="H70" s="38"/>
      <c r="I70" s="38"/>
      <c r="J70" s="38"/>
      <c r="K70" s="38"/>
      <c r="L70" s="13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26.25" customHeight="1">
      <c r="A71" s="36"/>
      <c r="B71" s="37"/>
      <c r="C71" s="38"/>
      <c r="D71" s="38"/>
      <c r="E71" s="158" t="str">
        <f>E7</f>
        <v>Údržba, opravy a odstraňování závad u SSZT 2022-2023 - KB a kompresoroven</v>
      </c>
      <c r="F71" s="30"/>
      <c r="G71" s="30"/>
      <c r="H71" s="30"/>
      <c r="I71" s="38"/>
      <c r="J71" s="38"/>
      <c r="K71" s="38"/>
      <c r="L71" s="13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2" customHeight="1">
      <c r="A72" s="36"/>
      <c r="B72" s="37"/>
      <c r="C72" s="30" t="s">
        <v>97</v>
      </c>
      <c r="D72" s="38"/>
      <c r="E72" s="38"/>
      <c r="F72" s="38"/>
      <c r="G72" s="38"/>
      <c r="H72" s="38"/>
      <c r="I72" s="38"/>
      <c r="J72" s="38"/>
      <c r="K72" s="38"/>
      <c r="L72" s="13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6.5" customHeight="1">
      <c r="A73" s="36"/>
      <c r="B73" s="37"/>
      <c r="C73" s="38"/>
      <c r="D73" s="38"/>
      <c r="E73" s="67" t="str">
        <f>E9</f>
        <v>PS01 - Údržba kolejových brzd</v>
      </c>
      <c r="F73" s="38"/>
      <c r="G73" s="38"/>
      <c r="H73" s="38"/>
      <c r="I73" s="38"/>
      <c r="J73" s="38"/>
      <c r="K73" s="38"/>
      <c r="L73" s="13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6.96" customHeight="1">
      <c r="A74" s="36"/>
      <c r="B74" s="37"/>
      <c r="C74" s="38"/>
      <c r="D74" s="38"/>
      <c r="E74" s="38"/>
      <c r="F74" s="38"/>
      <c r="G74" s="38"/>
      <c r="H74" s="38"/>
      <c r="I74" s="38"/>
      <c r="J74" s="38"/>
      <c r="K74" s="38"/>
      <c r="L74" s="13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2" customHeight="1">
      <c r="A75" s="36"/>
      <c r="B75" s="37"/>
      <c r="C75" s="30" t="s">
        <v>24</v>
      </c>
      <c r="D75" s="38"/>
      <c r="E75" s="38"/>
      <c r="F75" s="25" t="str">
        <f>F12</f>
        <v>Oblastní ředitelství Ostrava</v>
      </c>
      <c r="G75" s="38"/>
      <c r="H75" s="38"/>
      <c r="I75" s="30" t="s">
        <v>26</v>
      </c>
      <c r="J75" s="70" t="str">
        <f>IF(J12="","",J12)</f>
        <v>28. 2. 2022</v>
      </c>
      <c r="K75" s="38"/>
      <c r="L75" s="13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6.96" customHeigh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13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5.15" customHeight="1">
      <c r="A77" s="36"/>
      <c r="B77" s="37"/>
      <c r="C77" s="30" t="s">
        <v>30</v>
      </c>
      <c r="D77" s="38"/>
      <c r="E77" s="38"/>
      <c r="F77" s="25" t="str">
        <f>E15</f>
        <v>Správa železnic, státní organizace</v>
      </c>
      <c r="G77" s="38"/>
      <c r="H77" s="38"/>
      <c r="I77" s="30" t="s">
        <v>36</v>
      </c>
      <c r="J77" s="34" t="str">
        <f>E21</f>
        <v xml:space="preserve"> </v>
      </c>
      <c r="K77" s="38"/>
      <c r="L77" s="13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25.65" customHeight="1">
      <c r="A78" s="36"/>
      <c r="B78" s="37"/>
      <c r="C78" s="30" t="s">
        <v>34</v>
      </c>
      <c r="D78" s="38"/>
      <c r="E78" s="38"/>
      <c r="F78" s="25" t="str">
        <f>IF(E18="","",E18)</f>
        <v>Vyplň údaj</v>
      </c>
      <c r="G78" s="38"/>
      <c r="H78" s="38"/>
      <c r="I78" s="30" t="s">
        <v>39</v>
      </c>
      <c r="J78" s="34" t="str">
        <f>E24</f>
        <v>Ing. Hodulová Michaela</v>
      </c>
      <c r="K78" s="38"/>
      <c r="L78" s="13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0.32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3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10" customFormat="1" ht="29.28" customHeight="1">
      <c r="A80" s="169"/>
      <c r="B80" s="170"/>
      <c r="C80" s="171" t="s">
        <v>106</v>
      </c>
      <c r="D80" s="172" t="s">
        <v>62</v>
      </c>
      <c r="E80" s="172" t="s">
        <v>58</v>
      </c>
      <c r="F80" s="172" t="s">
        <v>59</v>
      </c>
      <c r="G80" s="172" t="s">
        <v>107</v>
      </c>
      <c r="H80" s="172" t="s">
        <v>108</v>
      </c>
      <c r="I80" s="172" t="s">
        <v>109</v>
      </c>
      <c r="J80" s="172" t="s">
        <v>101</v>
      </c>
      <c r="K80" s="173" t="s">
        <v>110</v>
      </c>
      <c r="L80" s="174"/>
      <c r="M80" s="90" t="s">
        <v>22</v>
      </c>
      <c r="N80" s="91" t="s">
        <v>47</v>
      </c>
      <c r="O80" s="91" t="s">
        <v>111</v>
      </c>
      <c r="P80" s="91" t="s">
        <v>112</v>
      </c>
      <c r="Q80" s="91" t="s">
        <v>113</v>
      </c>
      <c r="R80" s="91" t="s">
        <v>114</v>
      </c>
      <c r="S80" s="91" t="s">
        <v>115</v>
      </c>
      <c r="T80" s="92" t="s">
        <v>116</v>
      </c>
      <c r="U80" s="169"/>
      <c r="V80" s="169"/>
      <c r="W80" s="169"/>
      <c r="X80" s="169"/>
      <c r="Y80" s="169"/>
      <c r="Z80" s="169"/>
      <c r="AA80" s="169"/>
      <c r="AB80" s="169"/>
      <c r="AC80" s="169"/>
      <c r="AD80" s="169"/>
      <c r="AE80" s="169"/>
    </row>
    <row r="81" s="2" customFormat="1" ht="22.8" customHeight="1">
      <c r="A81" s="36"/>
      <c r="B81" s="37"/>
      <c r="C81" s="97" t="s">
        <v>117</v>
      </c>
      <c r="D81" s="38"/>
      <c r="E81" s="38"/>
      <c r="F81" s="38"/>
      <c r="G81" s="38"/>
      <c r="H81" s="38"/>
      <c r="I81" s="38"/>
      <c r="J81" s="175">
        <f>BK81</f>
        <v>0</v>
      </c>
      <c r="K81" s="38"/>
      <c r="L81" s="42"/>
      <c r="M81" s="93"/>
      <c r="N81" s="176"/>
      <c r="O81" s="94"/>
      <c r="P81" s="177">
        <f>P82+P84</f>
        <v>0</v>
      </c>
      <c r="Q81" s="94"/>
      <c r="R81" s="177">
        <f>R82+R84</f>
        <v>0</v>
      </c>
      <c r="S81" s="94"/>
      <c r="T81" s="178">
        <f>T82+T84</f>
        <v>0</v>
      </c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T81" s="15" t="s">
        <v>76</v>
      </c>
      <c r="AU81" s="15" t="s">
        <v>102</v>
      </c>
      <c r="BK81" s="179">
        <f>BK82+BK84</f>
        <v>0</v>
      </c>
    </row>
    <row r="82" s="11" customFormat="1" ht="25.92" customHeight="1">
      <c r="A82" s="11"/>
      <c r="B82" s="180"/>
      <c r="C82" s="181"/>
      <c r="D82" s="182" t="s">
        <v>76</v>
      </c>
      <c r="E82" s="183" t="s">
        <v>118</v>
      </c>
      <c r="F82" s="183" t="s">
        <v>119</v>
      </c>
      <c r="G82" s="181"/>
      <c r="H82" s="181"/>
      <c r="I82" s="184"/>
      <c r="J82" s="185">
        <f>BK82</f>
        <v>0</v>
      </c>
      <c r="K82" s="181"/>
      <c r="L82" s="186"/>
      <c r="M82" s="187"/>
      <c r="N82" s="188"/>
      <c r="O82" s="188"/>
      <c r="P82" s="189">
        <f>P83</f>
        <v>0</v>
      </c>
      <c r="Q82" s="188"/>
      <c r="R82" s="189">
        <f>R83</f>
        <v>0</v>
      </c>
      <c r="S82" s="188"/>
      <c r="T82" s="190">
        <f>T83</f>
        <v>0</v>
      </c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R82" s="191" t="s">
        <v>120</v>
      </c>
      <c r="AT82" s="192" t="s">
        <v>76</v>
      </c>
      <c r="AU82" s="192" t="s">
        <v>77</v>
      </c>
      <c r="AY82" s="191" t="s">
        <v>121</v>
      </c>
      <c r="BK82" s="193">
        <f>BK83</f>
        <v>0</v>
      </c>
    </row>
    <row r="83" s="2" customFormat="1" ht="24.15" customHeight="1">
      <c r="A83" s="36"/>
      <c r="B83" s="37"/>
      <c r="C83" s="194" t="s">
        <v>23</v>
      </c>
      <c r="D83" s="194" t="s">
        <v>122</v>
      </c>
      <c r="E83" s="195" t="s">
        <v>123</v>
      </c>
      <c r="F83" s="196" t="s">
        <v>124</v>
      </c>
      <c r="G83" s="197" t="s">
        <v>125</v>
      </c>
      <c r="H83" s="198">
        <v>1</v>
      </c>
      <c r="I83" s="199"/>
      <c r="J83" s="200">
        <f>ROUND(I83*H83,2)</f>
        <v>0</v>
      </c>
      <c r="K83" s="196" t="s">
        <v>22</v>
      </c>
      <c r="L83" s="42"/>
      <c r="M83" s="201" t="s">
        <v>22</v>
      </c>
      <c r="N83" s="202" t="s">
        <v>48</v>
      </c>
      <c r="O83" s="82"/>
      <c r="P83" s="203">
        <f>O83*H83</f>
        <v>0</v>
      </c>
      <c r="Q83" s="203">
        <v>0</v>
      </c>
      <c r="R83" s="203">
        <f>Q83*H83</f>
        <v>0</v>
      </c>
      <c r="S83" s="203">
        <v>0</v>
      </c>
      <c r="T83" s="204">
        <f>S83*H83</f>
        <v>0</v>
      </c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R83" s="205" t="s">
        <v>23</v>
      </c>
      <c r="AT83" s="205" t="s">
        <v>122</v>
      </c>
      <c r="AU83" s="205" t="s">
        <v>23</v>
      </c>
      <c r="AY83" s="15" t="s">
        <v>121</v>
      </c>
      <c r="BE83" s="206">
        <f>IF(N83="základní",J83,0)</f>
        <v>0</v>
      </c>
      <c r="BF83" s="206">
        <f>IF(N83="snížená",J83,0)</f>
        <v>0</v>
      </c>
      <c r="BG83" s="206">
        <f>IF(N83="zákl. přenesená",J83,0)</f>
        <v>0</v>
      </c>
      <c r="BH83" s="206">
        <f>IF(N83="sníž. přenesená",J83,0)</f>
        <v>0</v>
      </c>
      <c r="BI83" s="206">
        <f>IF(N83="nulová",J83,0)</f>
        <v>0</v>
      </c>
      <c r="BJ83" s="15" t="s">
        <v>23</v>
      </c>
      <c r="BK83" s="206">
        <f>ROUND(I83*H83,2)</f>
        <v>0</v>
      </c>
      <c r="BL83" s="15" t="s">
        <v>23</v>
      </c>
      <c r="BM83" s="205" t="s">
        <v>126</v>
      </c>
    </row>
    <row r="84" s="11" customFormat="1" ht="25.92" customHeight="1">
      <c r="A84" s="11"/>
      <c r="B84" s="180"/>
      <c r="C84" s="181"/>
      <c r="D84" s="182" t="s">
        <v>76</v>
      </c>
      <c r="E84" s="183" t="s">
        <v>127</v>
      </c>
      <c r="F84" s="183" t="s">
        <v>128</v>
      </c>
      <c r="G84" s="181"/>
      <c r="H84" s="181"/>
      <c r="I84" s="184"/>
      <c r="J84" s="185">
        <f>BK84</f>
        <v>0</v>
      </c>
      <c r="K84" s="181"/>
      <c r="L84" s="186"/>
      <c r="M84" s="187"/>
      <c r="N84" s="188"/>
      <c r="O84" s="188"/>
      <c r="P84" s="189">
        <f>P85</f>
        <v>0</v>
      </c>
      <c r="Q84" s="188"/>
      <c r="R84" s="189">
        <f>R85</f>
        <v>0</v>
      </c>
      <c r="S84" s="188"/>
      <c r="T84" s="190">
        <f>T85</f>
        <v>0</v>
      </c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R84" s="191" t="s">
        <v>120</v>
      </c>
      <c r="AT84" s="192" t="s">
        <v>76</v>
      </c>
      <c r="AU84" s="192" t="s">
        <v>77</v>
      </c>
      <c r="AY84" s="191" t="s">
        <v>121</v>
      </c>
      <c r="BK84" s="193">
        <f>BK85</f>
        <v>0</v>
      </c>
    </row>
    <row r="85" s="2" customFormat="1" ht="21.75" customHeight="1">
      <c r="A85" s="36"/>
      <c r="B85" s="37"/>
      <c r="C85" s="194" t="s">
        <v>86</v>
      </c>
      <c r="D85" s="194" t="s">
        <v>122</v>
      </c>
      <c r="E85" s="195" t="s">
        <v>129</v>
      </c>
      <c r="F85" s="196" t="s">
        <v>130</v>
      </c>
      <c r="G85" s="197" t="s">
        <v>125</v>
      </c>
      <c r="H85" s="198">
        <v>2</v>
      </c>
      <c r="I85" s="199"/>
      <c r="J85" s="200">
        <f>ROUND(I85*H85,2)</f>
        <v>0</v>
      </c>
      <c r="K85" s="196" t="s">
        <v>22</v>
      </c>
      <c r="L85" s="42"/>
      <c r="M85" s="207" t="s">
        <v>22</v>
      </c>
      <c r="N85" s="208" t="s">
        <v>48</v>
      </c>
      <c r="O85" s="209"/>
      <c r="P85" s="210">
        <f>O85*H85</f>
        <v>0</v>
      </c>
      <c r="Q85" s="210">
        <v>0</v>
      </c>
      <c r="R85" s="210">
        <f>Q85*H85</f>
        <v>0</v>
      </c>
      <c r="S85" s="210">
        <v>0</v>
      </c>
      <c r="T85" s="211">
        <f>S85*H85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R85" s="205" t="s">
        <v>120</v>
      </c>
      <c r="AT85" s="205" t="s">
        <v>122</v>
      </c>
      <c r="AU85" s="205" t="s">
        <v>23</v>
      </c>
      <c r="AY85" s="15" t="s">
        <v>121</v>
      </c>
      <c r="BE85" s="206">
        <f>IF(N85="základní",J85,0)</f>
        <v>0</v>
      </c>
      <c r="BF85" s="206">
        <f>IF(N85="snížená",J85,0)</f>
        <v>0</v>
      </c>
      <c r="BG85" s="206">
        <f>IF(N85="zákl. přenesená",J85,0)</f>
        <v>0</v>
      </c>
      <c r="BH85" s="206">
        <f>IF(N85="sníž. přenesená",J85,0)</f>
        <v>0</v>
      </c>
      <c r="BI85" s="206">
        <f>IF(N85="nulová",J85,0)</f>
        <v>0</v>
      </c>
      <c r="BJ85" s="15" t="s">
        <v>23</v>
      </c>
      <c r="BK85" s="206">
        <f>ROUND(I85*H85,2)</f>
        <v>0</v>
      </c>
      <c r="BL85" s="15" t="s">
        <v>120</v>
      </c>
      <c r="BM85" s="205" t="s">
        <v>131</v>
      </c>
    </row>
    <row r="86" s="2" customFormat="1" ht="6.96" customHeight="1">
      <c r="A86" s="36"/>
      <c r="B86" s="57"/>
      <c r="C86" s="58"/>
      <c r="D86" s="58"/>
      <c r="E86" s="58"/>
      <c r="F86" s="58"/>
      <c r="G86" s="58"/>
      <c r="H86" s="58"/>
      <c r="I86" s="58"/>
      <c r="J86" s="58"/>
      <c r="K86" s="58"/>
      <c r="L86" s="42"/>
      <c r="M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</sheetData>
  <sheetProtection sheet="1" autoFilter="0" formatColumns="0" formatRows="0" objects="1" scenarios="1" spinCount="100000" saltValue="pjNSXXvc2eN6qoqFLFdOZ/xMPNfqZJESdA2wc9mq8UkYhPiGxVhdqYS/Mynr2UCppYEEt+vhXdWqb2IybmPN1A==" hashValue="MNtsNq3BbqdVUeYmRQE1KwGsm4LWKZ084UWZJ9JuDPoRSh05mzdGa09YVY1NOZR0/sTidTfdNhnAlPmkUFRsZA==" algorithmName="SHA-512" password="CC35"/>
  <autoFilter ref="C80:K85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89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8"/>
      <c r="AT3" s="15" t="s">
        <v>86</v>
      </c>
    </row>
    <row r="4" s="1" customFormat="1" ht="24.96" customHeight="1">
      <c r="B4" s="18"/>
      <c r="D4" s="128" t="s">
        <v>96</v>
      </c>
      <c r="L4" s="18"/>
      <c r="M4" s="12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0" t="s">
        <v>16</v>
      </c>
      <c r="L6" s="18"/>
    </row>
    <row r="7" s="1" customFormat="1" ht="26.25" customHeight="1">
      <c r="B7" s="18"/>
      <c r="E7" s="131" t="str">
        <f>'Rekapitulace zakázky'!K6</f>
        <v>Údržba, opravy a odstraňování závad u SSZT 2022-2023 - KB a kompresoroven</v>
      </c>
      <c r="F7" s="130"/>
      <c r="G7" s="130"/>
      <c r="H7" s="130"/>
      <c r="L7" s="18"/>
    </row>
    <row r="8" s="2" customFormat="1" ht="12" customHeight="1">
      <c r="A8" s="36"/>
      <c r="B8" s="42"/>
      <c r="C8" s="36"/>
      <c r="D8" s="130" t="s">
        <v>97</v>
      </c>
      <c r="E8" s="36"/>
      <c r="F8" s="36"/>
      <c r="G8" s="36"/>
      <c r="H8" s="36"/>
      <c r="I8" s="36"/>
      <c r="J8" s="36"/>
      <c r="K8" s="36"/>
      <c r="L8" s="13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3" t="s">
        <v>132</v>
      </c>
      <c r="F9" s="36"/>
      <c r="G9" s="36"/>
      <c r="H9" s="36"/>
      <c r="I9" s="36"/>
      <c r="J9" s="36"/>
      <c r="K9" s="36"/>
      <c r="L9" s="13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3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0" t="s">
        <v>19</v>
      </c>
      <c r="E11" s="36"/>
      <c r="F11" s="134" t="s">
        <v>20</v>
      </c>
      <c r="G11" s="36"/>
      <c r="H11" s="36"/>
      <c r="I11" s="130" t="s">
        <v>21</v>
      </c>
      <c r="J11" s="134" t="s">
        <v>22</v>
      </c>
      <c r="K11" s="36"/>
      <c r="L11" s="13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0" t="s">
        <v>24</v>
      </c>
      <c r="E12" s="36"/>
      <c r="F12" s="134" t="s">
        <v>25</v>
      </c>
      <c r="G12" s="36"/>
      <c r="H12" s="36"/>
      <c r="I12" s="130" t="s">
        <v>26</v>
      </c>
      <c r="J12" s="135" t="str">
        <f>'Rekapitulace zakázky'!AN8</f>
        <v>28. 2. 2022</v>
      </c>
      <c r="K12" s="36"/>
      <c r="L12" s="13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3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0" t="s">
        <v>30</v>
      </c>
      <c r="E14" s="36"/>
      <c r="F14" s="36"/>
      <c r="G14" s="36"/>
      <c r="H14" s="36"/>
      <c r="I14" s="130" t="s">
        <v>31</v>
      </c>
      <c r="J14" s="134" t="s">
        <v>22</v>
      </c>
      <c r="K14" s="36"/>
      <c r="L14" s="13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4" t="s">
        <v>32</v>
      </c>
      <c r="F15" s="36"/>
      <c r="G15" s="36"/>
      <c r="H15" s="36"/>
      <c r="I15" s="130" t="s">
        <v>33</v>
      </c>
      <c r="J15" s="134" t="s">
        <v>22</v>
      </c>
      <c r="K15" s="36"/>
      <c r="L15" s="13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3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0" t="s">
        <v>34</v>
      </c>
      <c r="E17" s="36"/>
      <c r="F17" s="36"/>
      <c r="G17" s="36"/>
      <c r="H17" s="36"/>
      <c r="I17" s="130" t="s">
        <v>31</v>
      </c>
      <c r="J17" s="31" t="str">
        <f>'Rekapitulace zakázky'!AN13</f>
        <v>Vyplň údaj</v>
      </c>
      <c r="K17" s="36"/>
      <c r="L17" s="13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zakázky'!E14</f>
        <v>Vyplň údaj</v>
      </c>
      <c r="F18" s="134"/>
      <c r="G18" s="134"/>
      <c r="H18" s="134"/>
      <c r="I18" s="130" t="s">
        <v>33</v>
      </c>
      <c r="J18" s="31" t="str">
        <f>'Rekapitulace zakázky'!AN14</f>
        <v>Vyplň údaj</v>
      </c>
      <c r="K18" s="36"/>
      <c r="L18" s="13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3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0" t="s">
        <v>36</v>
      </c>
      <c r="E20" s="36"/>
      <c r="F20" s="36"/>
      <c r="G20" s="36"/>
      <c r="H20" s="36"/>
      <c r="I20" s="130" t="s">
        <v>31</v>
      </c>
      <c r="J20" s="134" t="s">
        <v>22</v>
      </c>
      <c r="K20" s="36"/>
      <c r="L20" s="13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4" t="s">
        <v>37</v>
      </c>
      <c r="F21" s="36"/>
      <c r="G21" s="36"/>
      <c r="H21" s="36"/>
      <c r="I21" s="130" t="s">
        <v>33</v>
      </c>
      <c r="J21" s="134" t="s">
        <v>22</v>
      </c>
      <c r="K21" s="36"/>
      <c r="L21" s="13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3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0" t="s">
        <v>39</v>
      </c>
      <c r="E23" s="36"/>
      <c r="F23" s="36"/>
      <c r="G23" s="36"/>
      <c r="H23" s="36"/>
      <c r="I23" s="130" t="s">
        <v>31</v>
      </c>
      <c r="J23" s="134" t="s">
        <v>22</v>
      </c>
      <c r="K23" s="36"/>
      <c r="L23" s="13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4" t="s">
        <v>40</v>
      </c>
      <c r="F24" s="36"/>
      <c r="G24" s="36"/>
      <c r="H24" s="36"/>
      <c r="I24" s="130" t="s">
        <v>33</v>
      </c>
      <c r="J24" s="134" t="s">
        <v>22</v>
      </c>
      <c r="K24" s="36"/>
      <c r="L24" s="13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3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0" t="s">
        <v>41</v>
      </c>
      <c r="E26" s="36"/>
      <c r="F26" s="36"/>
      <c r="G26" s="36"/>
      <c r="H26" s="36"/>
      <c r="I26" s="36"/>
      <c r="J26" s="36"/>
      <c r="K26" s="36"/>
      <c r="L26" s="13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6"/>
      <c r="B27" s="137"/>
      <c r="C27" s="136"/>
      <c r="D27" s="136"/>
      <c r="E27" s="138" t="s">
        <v>22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3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0"/>
      <c r="E29" s="140"/>
      <c r="F29" s="140"/>
      <c r="G29" s="140"/>
      <c r="H29" s="140"/>
      <c r="I29" s="140"/>
      <c r="J29" s="140"/>
      <c r="K29" s="140"/>
      <c r="L29" s="13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1" t="s">
        <v>43</v>
      </c>
      <c r="E30" s="36"/>
      <c r="F30" s="36"/>
      <c r="G30" s="36"/>
      <c r="H30" s="36"/>
      <c r="I30" s="36"/>
      <c r="J30" s="142">
        <f>ROUND(J80, 2)</f>
        <v>0</v>
      </c>
      <c r="K30" s="36"/>
      <c r="L30" s="13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0"/>
      <c r="E31" s="140"/>
      <c r="F31" s="140"/>
      <c r="G31" s="140"/>
      <c r="H31" s="140"/>
      <c r="I31" s="140"/>
      <c r="J31" s="140"/>
      <c r="K31" s="140"/>
      <c r="L31" s="13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3" t="s">
        <v>45</v>
      </c>
      <c r="G32" s="36"/>
      <c r="H32" s="36"/>
      <c r="I32" s="143" t="s">
        <v>44</v>
      </c>
      <c r="J32" s="143" t="s">
        <v>46</v>
      </c>
      <c r="K32" s="36"/>
      <c r="L32" s="13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4" t="s">
        <v>47</v>
      </c>
      <c r="E33" s="130" t="s">
        <v>48</v>
      </c>
      <c r="F33" s="145">
        <f>ROUND((SUM(BE80:BE189)),  2)</f>
        <v>0</v>
      </c>
      <c r="G33" s="36"/>
      <c r="H33" s="36"/>
      <c r="I33" s="146">
        <v>0.20999999999999999</v>
      </c>
      <c r="J33" s="145">
        <f>ROUND(((SUM(BE80:BE189))*I33),  2)</f>
        <v>0</v>
      </c>
      <c r="K33" s="36"/>
      <c r="L33" s="13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0" t="s">
        <v>49</v>
      </c>
      <c r="F34" s="145">
        <f>ROUND((SUM(BF80:BF189)),  2)</f>
        <v>0</v>
      </c>
      <c r="G34" s="36"/>
      <c r="H34" s="36"/>
      <c r="I34" s="146">
        <v>0.14999999999999999</v>
      </c>
      <c r="J34" s="145">
        <f>ROUND(((SUM(BF80:BF189))*I34),  2)</f>
        <v>0</v>
      </c>
      <c r="K34" s="36"/>
      <c r="L34" s="13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0" t="s">
        <v>50</v>
      </c>
      <c r="F35" s="145">
        <f>ROUND((SUM(BG80:BG189)),  2)</f>
        <v>0</v>
      </c>
      <c r="G35" s="36"/>
      <c r="H35" s="36"/>
      <c r="I35" s="146">
        <v>0.20999999999999999</v>
      </c>
      <c r="J35" s="145">
        <f>0</f>
        <v>0</v>
      </c>
      <c r="K35" s="36"/>
      <c r="L35" s="13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0" t="s">
        <v>51</v>
      </c>
      <c r="F36" s="145">
        <f>ROUND((SUM(BH80:BH189)),  2)</f>
        <v>0</v>
      </c>
      <c r="G36" s="36"/>
      <c r="H36" s="36"/>
      <c r="I36" s="146">
        <v>0.14999999999999999</v>
      </c>
      <c r="J36" s="145">
        <f>0</f>
        <v>0</v>
      </c>
      <c r="K36" s="36"/>
      <c r="L36" s="13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0" t="s">
        <v>52</v>
      </c>
      <c r="F37" s="145">
        <f>ROUND((SUM(BI80:BI189)),  2)</f>
        <v>0</v>
      </c>
      <c r="G37" s="36"/>
      <c r="H37" s="36"/>
      <c r="I37" s="146">
        <v>0</v>
      </c>
      <c r="J37" s="145">
        <f>0</f>
        <v>0</v>
      </c>
      <c r="K37" s="36"/>
      <c r="L37" s="13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3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7"/>
      <c r="D39" s="148" t="s">
        <v>53</v>
      </c>
      <c r="E39" s="149"/>
      <c r="F39" s="149"/>
      <c r="G39" s="150" t="s">
        <v>54</v>
      </c>
      <c r="H39" s="151" t="s">
        <v>55</v>
      </c>
      <c r="I39" s="149"/>
      <c r="J39" s="152">
        <f>SUM(J30:J37)</f>
        <v>0</v>
      </c>
      <c r="K39" s="153"/>
      <c r="L39" s="13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99</v>
      </c>
      <c r="D45" s="38"/>
      <c r="E45" s="38"/>
      <c r="F45" s="38"/>
      <c r="G45" s="38"/>
      <c r="H45" s="38"/>
      <c r="I45" s="38"/>
      <c r="J45" s="38"/>
      <c r="K45" s="38"/>
      <c r="L45" s="13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3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3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26.25" customHeight="1">
      <c r="A48" s="36"/>
      <c r="B48" s="37"/>
      <c r="C48" s="38"/>
      <c r="D48" s="38"/>
      <c r="E48" s="158" t="str">
        <f>E7</f>
        <v>Údržba, opravy a odstraňování závad u SSZT 2022-2023 - KB a kompresoroven</v>
      </c>
      <c r="F48" s="30"/>
      <c r="G48" s="30"/>
      <c r="H48" s="30"/>
      <c r="I48" s="38"/>
      <c r="J48" s="38"/>
      <c r="K48" s="38"/>
      <c r="L48" s="13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97</v>
      </c>
      <c r="D49" s="38"/>
      <c r="E49" s="38"/>
      <c r="F49" s="38"/>
      <c r="G49" s="38"/>
      <c r="H49" s="38"/>
      <c r="I49" s="38"/>
      <c r="J49" s="38"/>
      <c r="K49" s="38"/>
      <c r="L49" s="13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PS02 - Opravy kolejových brzd</v>
      </c>
      <c r="F50" s="38"/>
      <c r="G50" s="38"/>
      <c r="H50" s="38"/>
      <c r="I50" s="38"/>
      <c r="J50" s="38"/>
      <c r="K50" s="38"/>
      <c r="L50" s="13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3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24</v>
      </c>
      <c r="D52" s="38"/>
      <c r="E52" s="38"/>
      <c r="F52" s="25" t="str">
        <f>F12</f>
        <v>Oblastní ředitelství Ostrava</v>
      </c>
      <c r="G52" s="38"/>
      <c r="H52" s="38"/>
      <c r="I52" s="30" t="s">
        <v>26</v>
      </c>
      <c r="J52" s="70" t="str">
        <f>IF(J12="","",J12)</f>
        <v>28. 2. 2022</v>
      </c>
      <c r="K52" s="38"/>
      <c r="L52" s="13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3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30</v>
      </c>
      <c r="D54" s="38"/>
      <c r="E54" s="38"/>
      <c r="F54" s="25" t="str">
        <f>E15</f>
        <v>Správa železnic, státní organizace</v>
      </c>
      <c r="G54" s="38"/>
      <c r="H54" s="38"/>
      <c r="I54" s="30" t="s">
        <v>36</v>
      </c>
      <c r="J54" s="34" t="str">
        <f>E21</f>
        <v xml:space="preserve"> </v>
      </c>
      <c r="K54" s="38"/>
      <c r="L54" s="13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25.65" customHeight="1">
      <c r="A55" s="36"/>
      <c r="B55" s="37"/>
      <c r="C55" s="30" t="s">
        <v>34</v>
      </c>
      <c r="D55" s="38"/>
      <c r="E55" s="38"/>
      <c r="F55" s="25" t="str">
        <f>IF(E18="","",E18)</f>
        <v>Vyplň údaj</v>
      </c>
      <c r="G55" s="38"/>
      <c r="H55" s="38"/>
      <c r="I55" s="30" t="s">
        <v>39</v>
      </c>
      <c r="J55" s="34" t="str">
        <f>E24</f>
        <v>Ing. Hodulová Michaela</v>
      </c>
      <c r="K55" s="38"/>
      <c r="L55" s="13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3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9" t="s">
        <v>100</v>
      </c>
      <c r="D57" s="160"/>
      <c r="E57" s="160"/>
      <c r="F57" s="160"/>
      <c r="G57" s="160"/>
      <c r="H57" s="160"/>
      <c r="I57" s="160"/>
      <c r="J57" s="161" t="s">
        <v>101</v>
      </c>
      <c r="K57" s="160"/>
      <c r="L57" s="13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3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62" t="s">
        <v>75</v>
      </c>
      <c r="D59" s="38"/>
      <c r="E59" s="38"/>
      <c r="F59" s="38"/>
      <c r="G59" s="38"/>
      <c r="H59" s="38"/>
      <c r="I59" s="38"/>
      <c r="J59" s="100">
        <f>J80</f>
        <v>0</v>
      </c>
      <c r="K59" s="38"/>
      <c r="L59" s="13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102</v>
      </c>
    </row>
    <row r="60" s="9" customFormat="1" ht="24.96" customHeight="1">
      <c r="A60" s="9"/>
      <c r="B60" s="163"/>
      <c r="C60" s="164"/>
      <c r="D60" s="165" t="s">
        <v>133</v>
      </c>
      <c r="E60" s="166"/>
      <c r="F60" s="166"/>
      <c r="G60" s="166"/>
      <c r="H60" s="166"/>
      <c r="I60" s="166"/>
      <c r="J60" s="167">
        <f>J81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6"/>
      <c r="B61" s="37"/>
      <c r="C61" s="38"/>
      <c r="D61" s="38"/>
      <c r="E61" s="38"/>
      <c r="F61" s="38"/>
      <c r="G61" s="38"/>
      <c r="H61" s="38"/>
      <c r="I61" s="38"/>
      <c r="J61" s="38"/>
      <c r="K61" s="38"/>
      <c r="L61" s="132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="2" customFormat="1" ht="6.96" customHeight="1">
      <c r="A62" s="36"/>
      <c r="B62" s="57"/>
      <c r="C62" s="58"/>
      <c r="D62" s="58"/>
      <c r="E62" s="58"/>
      <c r="F62" s="58"/>
      <c r="G62" s="58"/>
      <c r="H62" s="58"/>
      <c r="I62" s="58"/>
      <c r="J62" s="58"/>
      <c r="K62" s="58"/>
      <c r="L62" s="132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6" s="2" customFormat="1" ht="6.96" customHeight="1">
      <c r="A66" s="36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32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="2" customFormat="1" ht="24.96" customHeight="1">
      <c r="A67" s="36"/>
      <c r="B67" s="37"/>
      <c r="C67" s="21" t="s">
        <v>105</v>
      </c>
      <c r="D67" s="38"/>
      <c r="E67" s="38"/>
      <c r="F67" s="38"/>
      <c r="G67" s="38"/>
      <c r="H67" s="38"/>
      <c r="I67" s="38"/>
      <c r="J67" s="38"/>
      <c r="K67" s="38"/>
      <c r="L67" s="132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="2" customFormat="1" ht="6.96" customHeight="1">
      <c r="A68" s="36"/>
      <c r="B68" s="37"/>
      <c r="C68" s="38"/>
      <c r="D68" s="38"/>
      <c r="E68" s="38"/>
      <c r="F68" s="38"/>
      <c r="G68" s="38"/>
      <c r="H68" s="38"/>
      <c r="I68" s="38"/>
      <c r="J68" s="38"/>
      <c r="K68" s="38"/>
      <c r="L68" s="132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12" customHeight="1">
      <c r="A69" s="36"/>
      <c r="B69" s="37"/>
      <c r="C69" s="30" t="s">
        <v>16</v>
      </c>
      <c r="D69" s="38"/>
      <c r="E69" s="38"/>
      <c r="F69" s="38"/>
      <c r="G69" s="38"/>
      <c r="H69" s="38"/>
      <c r="I69" s="38"/>
      <c r="J69" s="38"/>
      <c r="K69" s="38"/>
      <c r="L69" s="13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26.25" customHeight="1">
      <c r="A70" s="36"/>
      <c r="B70" s="37"/>
      <c r="C70" s="38"/>
      <c r="D70" s="38"/>
      <c r="E70" s="158" t="str">
        <f>E7</f>
        <v>Údržba, opravy a odstraňování závad u SSZT 2022-2023 - KB a kompresoroven</v>
      </c>
      <c r="F70" s="30"/>
      <c r="G70" s="30"/>
      <c r="H70" s="30"/>
      <c r="I70" s="38"/>
      <c r="J70" s="38"/>
      <c r="K70" s="38"/>
      <c r="L70" s="13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12" customHeight="1">
      <c r="A71" s="36"/>
      <c r="B71" s="37"/>
      <c r="C71" s="30" t="s">
        <v>97</v>
      </c>
      <c r="D71" s="38"/>
      <c r="E71" s="38"/>
      <c r="F71" s="38"/>
      <c r="G71" s="38"/>
      <c r="H71" s="38"/>
      <c r="I71" s="38"/>
      <c r="J71" s="38"/>
      <c r="K71" s="38"/>
      <c r="L71" s="13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6.5" customHeight="1">
      <c r="A72" s="36"/>
      <c r="B72" s="37"/>
      <c r="C72" s="38"/>
      <c r="D72" s="38"/>
      <c r="E72" s="67" t="str">
        <f>E9</f>
        <v>PS02 - Opravy kolejových brzd</v>
      </c>
      <c r="F72" s="38"/>
      <c r="G72" s="38"/>
      <c r="H72" s="38"/>
      <c r="I72" s="38"/>
      <c r="J72" s="38"/>
      <c r="K72" s="38"/>
      <c r="L72" s="13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6.96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3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2" customHeight="1">
      <c r="A74" s="36"/>
      <c r="B74" s="37"/>
      <c r="C74" s="30" t="s">
        <v>24</v>
      </c>
      <c r="D74" s="38"/>
      <c r="E74" s="38"/>
      <c r="F74" s="25" t="str">
        <f>F12</f>
        <v>Oblastní ředitelství Ostrava</v>
      </c>
      <c r="G74" s="38"/>
      <c r="H74" s="38"/>
      <c r="I74" s="30" t="s">
        <v>26</v>
      </c>
      <c r="J74" s="70" t="str">
        <f>IF(J12="","",J12)</f>
        <v>28. 2. 2022</v>
      </c>
      <c r="K74" s="38"/>
      <c r="L74" s="13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6.96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13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5.15" customHeight="1">
      <c r="A76" s="36"/>
      <c r="B76" s="37"/>
      <c r="C76" s="30" t="s">
        <v>30</v>
      </c>
      <c r="D76" s="38"/>
      <c r="E76" s="38"/>
      <c r="F76" s="25" t="str">
        <f>E15</f>
        <v>Správa železnic, státní organizace</v>
      </c>
      <c r="G76" s="38"/>
      <c r="H76" s="38"/>
      <c r="I76" s="30" t="s">
        <v>36</v>
      </c>
      <c r="J76" s="34" t="str">
        <f>E21</f>
        <v xml:space="preserve"> </v>
      </c>
      <c r="K76" s="38"/>
      <c r="L76" s="13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25.65" customHeight="1">
      <c r="A77" s="36"/>
      <c r="B77" s="37"/>
      <c r="C77" s="30" t="s">
        <v>34</v>
      </c>
      <c r="D77" s="38"/>
      <c r="E77" s="38"/>
      <c r="F77" s="25" t="str">
        <f>IF(E18="","",E18)</f>
        <v>Vyplň údaj</v>
      </c>
      <c r="G77" s="38"/>
      <c r="H77" s="38"/>
      <c r="I77" s="30" t="s">
        <v>39</v>
      </c>
      <c r="J77" s="34" t="str">
        <f>E24</f>
        <v>Ing. Hodulová Michaela</v>
      </c>
      <c r="K77" s="38"/>
      <c r="L77" s="13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0.32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3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10" customFormat="1" ht="29.28" customHeight="1">
      <c r="A79" s="169"/>
      <c r="B79" s="170"/>
      <c r="C79" s="171" t="s">
        <v>106</v>
      </c>
      <c r="D79" s="172" t="s">
        <v>62</v>
      </c>
      <c r="E79" s="172" t="s">
        <v>58</v>
      </c>
      <c r="F79" s="172" t="s">
        <v>59</v>
      </c>
      <c r="G79" s="172" t="s">
        <v>107</v>
      </c>
      <c r="H79" s="172" t="s">
        <v>108</v>
      </c>
      <c r="I79" s="172" t="s">
        <v>109</v>
      </c>
      <c r="J79" s="172" t="s">
        <v>101</v>
      </c>
      <c r="K79" s="173" t="s">
        <v>110</v>
      </c>
      <c r="L79" s="174"/>
      <c r="M79" s="90" t="s">
        <v>22</v>
      </c>
      <c r="N79" s="91" t="s">
        <v>47</v>
      </c>
      <c r="O79" s="91" t="s">
        <v>111</v>
      </c>
      <c r="P79" s="91" t="s">
        <v>112</v>
      </c>
      <c r="Q79" s="91" t="s">
        <v>113</v>
      </c>
      <c r="R79" s="91" t="s">
        <v>114</v>
      </c>
      <c r="S79" s="91" t="s">
        <v>115</v>
      </c>
      <c r="T79" s="92" t="s">
        <v>116</v>
      </c>
      <c r="U79" s="169"/>
      <c r="V79" s="169"/>
      <c r="W79" s="169"/>
      <c r="X79" s="169"/>
      <c r="Y79" s="169"/>
      <c r="Z79" s="169"/>
      <c r="AA79" s="169"/>
      <c r="AB79" s="169"/>
      <c r="AC79" s="169"/>
      <c r="AD79" s="169"/>
      <c r="AE79" s="169"/>
    </row>
    <row r="80" s="2" customFormat="1" ht="22.8" customHeight="1">
      <c r="A80" s="36"/>
      <c r="B80" s="37"/>
      <c r="C80" s="97" t="s">
        <v>117</v>
      </c>
      <c r="D80" s="38"/>
      <c r="E80" s="38"/>
      <c r="F80" s="38"/>
      <c r="G80" s="38"/>
      <c r="H80" s="38"/>
      <c r="I80" s="38"/>
      <c r="J80" s="175">
        <f>BK80</f>
        <v>0</v>
      </c>
      <c r="K80" s="38"/>
      <c r="L80" s="42"/>
      <c r="M80" s="93"/>
      <c r="N80" s="176"/>
      <c r="O80" s="94"/>
      <c r="P80" s="177">
        <f>P81</f>
        <v>0</v>
      </c>
      <c r="Q80" s="94"/>
      <c r="R80" s="177">
        <f>R81</f>
        <v>0</v>
      </c>
      <c r="S80" s="94"/>
      <c r="T80" s="178">
        <f>T81</f>
        <v>0</v>
      </c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T80" s="15" t="s">
        <v>76</v>
      </c>
      <c r="AU80" s="15" t="s">
        <v>102</v>
      </c>
      <c r="BK80" s="179">
        <f>BK81</f>
        <v>0</v>
      </c>
    </row>
    <row r="81" s="11" customFormat="1" ht="25.92" customHeight="1">
      <c r="A81" s="11"/>
      <c r="B81" s="180"/>
      <c r="C81" s="181"/>
      <c r="D81" s="182" t="s">
        <v>76</v>
      </c>
      <c r="E81" s="183" t="s">
        <v>134</v>
      </c>
      <c r="F81" s="183" t="s">
        <v>135</v>
      </c>
      <c r="G81" s="181"/>
      <c r="H81" s="181"/>
      <c r="I81" s="184"/>
      <c r="J81" s="185">
        <f>BK81</f>
        <v>0</v>
      </c>
      <c r="K81" s="181"/>
      <c r="L81" s="186"/>
      <c r="M81" s="187"/>
      <c r="N81" s="188"/>
      <c r="O81" s="188"/>
      <c r="P81" s="189">
        <f>SUM(P82:P189)</f>
        <v>0</v>
      </c>
      <c r="Q81" s="188"/>
      <c r="R81" s="189">
        <f>SUM(R82:R189)</f>
        <v>0</v>
      </c>
      <c r="S81" s="188"/>
      <c r="T81" s="190">
        <f>SUM(T82:T189)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1" t="s">
        <v>23</v>
      </c>
      <c r="AT81" s="192" t="s">
        <v>76</v>
      </c>
      <c r="AU81" s="192" t="s">
        <v>77</v>
      </c>
      <c r="AY81" s="191" t="s">
        <v>121</v>
      </c>
      <c r="BK81" s="193">
        <f>SUM(BK82:BK189)</f>
        <v>0</v>
      </c>
    </row>
    <row r="82" s="2" customFormat="1" ht="16.5" customHeight="1">
      <c r="A82" s="36"/>
      <c r="B82" s="37"/>
      <c r="C82" s="194" t="s">
        <v>23</v>
      </c>
      <c r="D82" s="194" t="s">
        <v>122</v>
      </c>
      <c r="E82" s="195" t="s">
        <v>136</v>
      </c>
      <c r="F82" s="196" t="s">
        <v>137</v>
      </c>
      <c r="G82" s="197" t="s">
        <v>138</v>
      </c>
      <c r="H82" s="198">
        <v>2</v>
      </c>
      <c r="I82" s="199"/>
      <c r="J82" s="200">
        <f>ROUND(I82*H82,2)</f>
        <v>0</v>
      </c>
      <c r="K82" s="196" t="s">
        <v>139</v>
      </c>
      <c r="L82" s="42"/>
      <c r="M82" s="201" t="s">
        <v>22</v>
      </c>
      <c r="N82" s="202" t="s">
        <v>48</v>
      </c>
      <c r="O82" s="82"/>
      <c r="P82" s="203">
        <f>O82*H82</f>
        <v>0</v>
      </c>
      <c r="Q82" s="203">
        <v>0</v>
      </c>
      <c r="R82" s="203">
        <f>Q82*H82</f>
        <v>0</v>
      </c>
      <c r="S82" s="203">
        <v>0</v>
      </c>
      <c r="T82" s="204">
        <f>S82*H82</f>
        <v>0</v>
      </c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R82" s="205" t="s">
        <v>120</v>
      </c>
      <c r="AT82" s="205" t="s">
        <v>122</v>
      </c>
      <c r="AU82" s="205" t="s">
        <v>23</v>
      </c>
      <c r="AY82" s="15" t="s">
        <v>121</v>
      </c>
      <c r="BE82" s="206">
        <f>IF(N82="základní",J82,0)</f>
        <v>0</v>
      </c>
      <c r="BF82" s="206">
        <f>IF(N82="snížená",J82,0)</f>
        <v>0</v>
      </c>
      <c r="BG82" s="206">
        <f>IF(N82="zákl. přenesená",J82,0)</f>
        <v>0</v>
      </c>
      <c r="BH82" s="206">
        <f>IF(N82="sníž. přenesená",J82,0)</f>
        <v>0</v>
      </c>
      <c r="BI82" s="206">
        <f>IF(N82="nulová",J82,0)</f>
        <v>0</v>
      </c>
      <c r="BJ82" s="15" t="s">
        <v>23</v>
      </c>
      <c r="BK82" s="206">
        <f>ROUND(I82*H82,2)</f>
        <v>0</v>
      </c>
      <c r="BL82" s="15" t="s">
        <v>120</v>
      </c>
      <c r="BM82" s="205" t="s">
        <v>140</v>
      </c>
    </row>
    <row r="83" s="2" customFormat="1" ht="16.5" customHeight="1">
      <c r="A83" s="36"/>
      <c r="B83" s="37"/>
      <c r="C83" s="194" t="s">
        <v>86</v>
      </c>
      <c r="D83" s="194" t="s">
        <v>122</v>
      </c>
      <c r="E83" s="195" t="s">
        <v>141</v>
      </c>
      <c r="F83" s="196" t="s">
        <v>142</v>
      </c>
      <c r="G83" s="197" t="s">
        <v>138</v>
      </c>
      <c r="H83" s="198">
        <v>4</v>
      </c>
      <c r="I83" s="199"/>
      <c r="J83" s="200">
        <f>ROUND(I83*H83,2)</f>
        <v>0</v>
      </c>
      <c r="K83" s="196" t="s">
        <v>139</v>
      </c>
      <c r="L83" s="42"/>
      <c r="M83" s="201" t="s">
        <v>22</v>
      </c>
      <c r="N83" s="202" t="s">
        <v>48</v>
      </c>
      <c r="O83" s="82"/>
      <c r="P83" s="203">
        <f>O83*H83</f>
        <v>0</v>
      </c>
      <c r="Q83" s="203">
        <v>0</v>
      </c>
      <c r="R83" s="203">
        <f>Q83*H83</f>
        <v>0</v>
      </c>
      <c r="S83" s="203">
        <v>0</v>
      </c>
      <c r="T83" s="204">
        <f>S83*H83</f>
        <v>0</v>
      </c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R83" s="205" t="s">
        <v>120</v>
      </c>
      <c r="AT83" s="205" t="s">
        <v>122</v>
      </c>
      <c r="AU83" s="205" t="s">
        <v>23</v>
      </c>
      <c r="AY83" s="15" t="s">
        <v>121</v>
      </c>
      <c r="BE83" s="206">
        <f>IF(N83="základní",J83,0)</f>
        <v>0</v>
      </c>
      <c r="BF83" s="206">
        <f>IF(N83="snížená",J83,0)</f>
        <v>0</v>
      </c>
      <c r="BG83" s="206">
        <f>IF(N83="zákl. přenesená",J83,0)</f>
        <v>0</v>
      </c>
      <c r="BH83" s="206">
        <f>IF(N83="sníž. přenesená",J83,0)</f>
        <v>0</v>
      </c>
      <c r="BI83" s="206">
        <f>IF(N83="nulová",J83,0)</f>
        <v>0</v>
      </c>
      <c r="BJ83" s="15" t="s">
        <v>23</v>
      </c>
      <c r="BK83" s="206">
        <f>ROUND(I83*H83,2)</f>
        <v>0</v>
      </c>
      <c r="BL83" s="15" t="s">
        <v>120</v>
      </c>
      <c r="BM83" s="205" t="s">
        <v>143</v>
      </c>
    </row>
    <row r="84" s="2" customFormat="1" ht="16.5" customHeight="1">
      <c r="A84" s="36"/>
      <c r="B84" s="37"/>
      <c r="C84" s="194" t="s">
        <v>144</v>
      </c>
      <c r="D84" s="194" t="s">
        <v>122</v>
      </c>
      <c r="E84" s="195" t="s">
        <v>145</v>
      </c>
      <c r="F84" s="196" t="s">
        <v>146</v>
      </c>
      <c r="G84" s="197" t="s">
        <v>138</v>
      </c>
      <c r="H84" s="198">
        <v>3</v>
      </c>
      <c r="I84" s="199"/>
      <c r="J84" s="200">
        <f>ROUND(I84*H84,2)</f>
        <v>0</v>
      </c>
      <c r="K84" s="196" t="s">
        <v>139</v>
      </c>
      <c r="L84" s="42"/>
      <c r="M84" s="201" t="s">
        <v>22</v>
      </c>
      <c r="N84" s="202" t="s">
        <v>48</v>
      </c>
      <c r="O84" s="82"/>
      <c r="P84" s="203">
        <f>O84*H84</f>
        <v>0</v>
      </c>
      <c r="Q84" s="203">
        <v>0</v>
      </c>
      <c r="R84" s="203">
        <f>Q84*H84</f>
        <v>0</v>
      </c>
      <c r="S84" s="203">
        <v>0</v>
      </c>
      <c r="T84" s="204">
        <f>S84*H84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R84" s="205" t="s">
        <v>120</v>
      </c>
      <c r="AT84" s="205" t="s">
        <v>122</v>
      </c>
      <c r="AU84" s="205" t="s">
        <v>23</v>
      </c>
      <c r="AY84" s="15" t="s">
        <v>121</v>
      </c>
      <c r="BE84" s="206">
        <f>IF(N84="základní",J84,0)</f>
        <v>0</v>
      </c>
      <c r="BF84" s="206">
        <f>IF(N84="snížená",J84,0)</f>
        <v>0</v>
      </c>
      <c r="BG84" s="206">
        <f>IF(N84="zákl. přenesená",J84,0)</f>
        <v>0</v>
      </c>
      <c r="BH84" s="206">
        <f>IF(N84="sníž. přenesená",J84,0)</f>
        <v>0</v>
      </c>
      <c r="BI84" s="206">
        <f>IF(N84="nulová",J84,0)</f>
        <v>0</v>
      </c>
      <c r="BJ84" s="15" t="s">
        <v>23</v>
      </c>
      <c r="BK84" s="206">
        <f>ROUND(I84*H84,2)</f>
        <v>0</v>
      </c>
      <c r="BL84" s="15" t="s">
        <v>120</v>
      </c>
      <c r="BM84" s="205" t="s">
        <v>147</v>
      </c>
    </row>
    <row r="85" s="2" customFormat="1" ht="16.5" customHeight="1">
      <c r="A85" s="36"/>
      <c r="B85" s="37"/>
      <c r="C85" s="194" t="s">
        <v>120</v>
      </c>
      <c r="D85" s="194" t="s">
        <v>122</v>
      </c>
      <c r="E85" s="195" t="s">
        <v>148</v>
      </c>
      <c r="F85" s="196" t="s">
        <v>149</v>
      </c>
      <c r="G85" s="197" t="s">
        <v>138</v>
      </c>
      <c r="H85" s="198">
        <v>3</v>
      </c>
      <c r="I85" s="199"/>
      <c r="J85" s="200">
        <f>ROUND(I85*H85,2)</f>
        <v>0</v>
      </c>
      <c r="K85" s="196" t="s">
        <v>139</v>
      </c>
      <c r="L85" s="42"/>
      <c r="M85" s="201" t="s">
        <v>22</v>
      </c>
      <c r="N85" s="202" t="s">
        <v>48</v>
      </c>
      <c r="O85" s="82"/>
      <c r="P85" s="203">
        <f>O85*H85</f>
        <v>0</v>
      </c>
      <c r="Q85" s="203">
        <v>0</v>
      </c>
      <c r="R85" s="203">
        <f>Q85*H85</f>
        <v>0</v>
      </c>
      <c r="S85" s="203">
        <v>0</v>
      </c>
      <c r="T85" s="204">
        <f>S85*H85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R85" s="205" t="s">
        <v>120</v>
      </c>
      <c r="AT85" s="205" t="s">
        <v>122</v>
      </c>
      <c r="AU85" s="205" t="s">
        <v>23</v>
      </c>
      <c r="AY85" s="15" t="s">
        <v>121</v>
      </c>
      <c r="BE85" s="206">
        <f>IF(N85="základní",J85,0)</f>
        <v>0</v>
      </c>
      <c r="BF85" s="206">
        <f>IF(N85="snížená",J85,0)</f>
        <v>0</v>
      </c>
      <c r="BG85" s="206">
        <f>IF(N85="zákl. přenesená",J85,0)</f>
        <v>0</v>
      </c>
      <c r="BH85" s="206">
        <f>IF(N85="sníž. přenesená",J85,0)</f>
        <v>0</v>
      </c>
      <c r="BI85" s="206">
        <f>IF(N85="nulová",J85,0)</f>
        <v>0</v>
      </c>
      <c r="BJ85" s="15" t="s">
        <v>23</v>
      </c>
      <c r="BK85" s="206">
        <f>ROUND(I85*H85,2)</f>
        <v>0</v>
      </c>
      <c r="BL85" s="15" t="s">
        <v>120</v>
      </c>
      <c r="BM85" s="205" t="s">
        <v>150</v>
      </c>
    </row>
    <row r="86" s="2" customFormat="1" ht="16.5" customHeight="1">
      <c r="A86" s="36"/>
      <c r="B86" s="37"/>
      <c r="C86" s="194" t="s">
        <v>151</v>
      </c>
      <c r="D86" s="194" t="s">
        <v>122</v>
      </c>
      <c r="E86" s="195" t="s">
        <v>152</v>
      </c>
      <c r="F86" s="196" t="s">
        <v>153</v>
      </c>
      <c r="G86" s="197" t="s">
        <v>138</v>
      </c>
      <c r="H86" s="198">
        <v>6</v>
      </c>
      <c r="I86" s="199"/>
      <c r="J86" s="200">
        <f>ROUND(I86*H86,2)</f>
        <v>0</v>
      </c>
      <c r="K86" s="196" t="s">
        <v>139</v>
      </c>
      <c r="L86" s="42"/>
      <c r="M86" s="201" t="s">
        <v>22</v>
      </c>
      <c r="N86" s="202" t="s">
        <v>48</v>
      </c>
      <c r="O86" s="82"/>
      <c r="P86" s="203">
        <f>O86*H86</f>
        <v>0</v>
      </c>
      <c r="Q86" s="203">
        <v>0</v>
      </c>
      <c r="R86" s="203">
        <f>Q86*H86</f>
        <v>0</v>
      </c>
      <c r="S86" s="203">
        <v>0</v>
      </c>
      <c r="T86" s="204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205" t="s">
        <v>120</v>
      </c>
      <c r="AT86" s="205" t="s">
        <v>122</v>
      </c>
      <c r="AU86" s="205" t="s">
        <v>23</v>
      </c>
      <c r="AY86" s="15" t="s">
        <v>121</v>
      </c>
      <c r="BE86" s="206">
        <f>IF(N86="základní",J86,0)</f>
        <v>0</v>
      </c>
      <c r="BF86" s="206">
        <f>IF(N86="snížená",J86,0)</f>
        <v>0</v>
      </c>
      <c r="BG86" s="206">
        <f>IF(N86="zákl. přenesená",J86,0)</f>
        <v>0</v>
      </c>
      <c r="BH86" s="206">
        <f>IF(N86="sníž. přenesená",J86,0)</f>
        <v>0</v>
      </c>
      <c r="BI86" s="206">
        <f>IF(N86="nulová",J86,0)</f>
        <v>0</v>
      </c>
      <c r="BJ86" s="15" t="s">
        <v>23</v>
      </c>
      <c r="BK86" s="206">
        <f>ROUND(I86*H86,2)</f>
        <v>0</v>
      </c>
      <c r="BL86" s="15" t="s">
        <v>120</v>
      </c>
      <c r="BM86" s="205" t="s">
        <v>154</v>
      </c>
    </row>
    <row r="87" s="2" customFormat="1" ht="16.5" customHeight="1">
      <c r="A87" s="36"/>
      <c r="B87" s="37"/>
      <c r="C87" s="194" t="s">
        <v>155</v>
      </c>
      <c r="D87" s="194" t="s">
        <v>122</v>
      </c>
      <c r="E87" s="195" t="s">
        <v>156</v>
      </c>
      <c r="F87" s="196" t="s">
        <v>157</v>
      </c>
      <c r="G87" s="197" t="s">
        <v>138</v>
      </c>
      <c r="H87" s="198">
        <v>2</v>
      </c>
      <c r="I87" s="199"/>
      <c r="J87" s="200">
        <f>ROUND(I87*H87,2)</f>
        <v>0</v>
      </c>
      <c r="K87" s="196" t="s">
        <v>139</v>
      </c>
      <c r="L87" s="42"/>
      <c r="M87" s="201" t="s">
        <v>22</v>
      </c>
      <c r="N87" s="202" t="s">
        <v>48</v>
      </c>
      <c r="O87" s="82"/>
      <c r="P87" s="203">
        <f>O87*H87</f>
        <v>0</v>
      </c>
      <c r="Q87" s="203">
        <v>0</v>
      </c>
      <c r="R87" s="203">
        <f>Q87*H87</f>
        <v>0</v>
      </c>
      <c r="S87" s="203">
        <v>0</v>
      </c>
      <c r="T87" s="204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205" t="s">
        <v>120</v>
      </c>
      <c r="AT87" s="205" t="s">
        <v>122</v>
      </c>
      <c r="AU87" s="205" t="s">
        <v>23</v>
      </c>
      <c r="AY87" s="15" t="s">
        <v>121</v>
      </c>
      <c r="BE87" s="206">
        <f>IF(N87="základní",J87,0)</f>
        <v>0</v>
      </c>
      <c r="BF87" s="206">
        <f>IF(N87="snížená",J87,0)</f>
        <v>0</v>
      </c>
      <c r="BG87" s="206">
        <f>IF(N87="zákl. přenesená",J87,0)</f>
        <v>0</v>
      </c>
      <c r="BH87" s="206">
        <f>IF(N87="sníž. přenesená",J87,0)</f>
        <v>0</v>
      </c>
      <c r="BI87" s="206">
        <f>IF(N87="nulová",J87,0)</f>
        <v>0</v>
      </c>
      <c r="BJ87" s="15" t="s">
        <v>23</v>
      </c>
      <c r="BK87" s="206">
        <f>ROUND(I87*H87,2)</f>
        <v>0</v>
      </c>
      <c r="BL87" s="15" t="s">
        <v>120</v>
      </c>
      <c r="BM87" s="205" t="s">
        <v>158</v>
      </c>
    </row>
    <row r="88" s="2" customFormat="1" ht="16.5" customHeight="1">
      <c r="A88" s="36"/>
      <c r="B88" s="37"/>
      <c r="C88" s="194" t="s">
        <v>159</v>
      </c>
      <c r="D88" s="194" t="s">
        <v>122</v>
      </c>
      <c r="E88" s="195" t="s">
        <v>160</v>
      </c>
      <c r="F88" s="196" t="s">
        <v>161</v>
      </c>
      <c r="G88" s="197" t="s">
        <v>138</v>
      </c>
      <c r="H88" s="198">
        <v>2</v>
      </c>
      <c r="I88" s="199"/>
      <c r="J88" s="200">
        <f>ROUND(I88*H88,2)</f>
        <v>0</v>
      </c>
      <c r="K88" s="196" t="s">
        <v>139</v>
      </c>
      <c r="L88" s="42"/>
      <c r="M88" s="201" t="s">
        <v>22</v>
      </c>
      <c r="N88" s="202" t="s">
        <v>48</v>
      </c>
      <c r="O88" s="82"/>
      <c r="P88" s="203">
        <f>O88*H88</f>
        <v>0</v>
      </c>
      <c r="Q88" s="203">
        <v>0</v>
      </c>
      <c r="R88" s="203">
        <f>Q88*H88</f>
        <v>0</v>
      </c>
      <c r="S88" s="203">
        <v>0</v>
      </c>
      <c r="T88" s="204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205" t="s">
        <v>120</v>
      </c>
      <c r="AT88" s="205" t="s">
        <v>122</v>
      </c>
      <c r="AU88" s="205" t="s">
        <v>23</v>
      </c>
      <c r="AY88" s="15" t="s">
        <v>121</v>
      </c>
      <c r="BE88" s="206">
        <f>IF(N88="základní",J88,0)</f>
        <v>0</v>
      </c>
      <c r="BF88" s="206">
        <f>IF(N88="snížená",J88,0)</f>
        <v>0</v>
      </c>
      <c r="BG88" s="206">
        <f>IF(N88="zákl. přenesená",J88,0)</f>
        <v>0</v>
      </c>
      <c r="BH88" s="206">
        <f>IF(N88="sníž. přenesená",J88,0)</f>
        <v>0</v>
      </c>
      <c r="BI88" s="206">
        <f>IF(N88="nulová",J88,0)</f>
        <v>0</v>
      </c>
      <c r="BJ88" s="15" t="s">
        <v>23</v>
      </c>
      <c r="BK88" s="206">
        <f>ROUND(I88*H88,2)</f>
        <v>0</v>
      </c>
      <c r="BL88" s="15" t="s">
        <v>120</v>
      </c>
      <c r="BM88" s="205" t="s">
        <v>162</v>
      </c>
    </row>
    <row r="89" s="2" customFormat="1" ht="16.5" customHeight="1">
      <c r="A89" s="36"/>
      <c r="B89" s="37"/>
      <c r="C89" s="194" t="s">
        <v>163</v>
      </c>
      <c r="D89" s="194" t="s">
        <v>122</v>
      </c>
      <c r="E89" s="195" t="s">
        <v>164</v>
      </c>
      <c r="F89" s="196" t="s">
        <v>165</v>
      </c>
      <c r="G89" s="197" t="s">
        <v>138</v>
      </c>
      <c r="H89" s="198">
        <v>2</v>
      </c>
      <c r="I89" s="199"/>
      <c r="J89" s="200">
        <f>ROUND(I89*H89,2)</f>
        <v>0</v>
      </c>
      <c r="K89" s="196" t="s">
        <v>139</v>
      </c>
      <c r="L89" s="42"/>
      <c r="M89" s="201" t="s">
        <v>22</v>
      </c>
      <c r="N89" s="202" t="s">
        <v>48</v>
      </c>
      <c r="O89" s="82"/>
      <c r="P89" s="203">
        <f>O89*H89</f>
        <v>0</v>
      </c>
      <c r="Q89" s="203">
        <v>0</v>
      </c>
      <c r="R89" s="203">
        <f>Q89*H89</f>
        <v>0</v>
      </c>
      <c r="S89" s="203">
        <v>0</v>
      </c>
      <c r="T89" s="204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205" t="s">
        <v>120</v>
      </c>
      <c r="AT89" s="205" t="s">
        <v>122</v>
      </c>
      <c r="AU89" s="205" t="s">
        <v>23</v>
      </c>
      <c r="AY89" s="15" t="s">
        <v>121</v>
      </c>
      <c r="BE89" s="206">
        <f>IF(N89="základní",J89,0)</f>
        <v>0</v>
      </c>
      <c r="BF89" s="206">
        <f>IF(N89="snížená",J89,0)</f>
        <v>0</v>
      </c>
      <c r="BG89" s="206">
        <f>IF(N89="zákl. přenesená",J89,0)</f>
        <v>0</v>
      </c>
      <c r="BH89" s="206">
        <f>IF(N89="sníž. přenesená",J89,0)</f>
        <v>0</v>
      </c>
      <c r="BI89" s="206">
        <f>IF(N89="nulová",J89,0)</f>
        <v>0</v>
      </c>
      <c r="BJ89" s="15" t="s">
        <v>23</v>
      </c>
      <c r="BK89" s="206">
        <f>ROUND(I89*H89,2)</f>
        <v>0</v>
      </c>
      <c r="BL89" s="15" t="s">
        <v>120</v>
      </c>
      <c r="BM89" s="205" t="s">
        <v>166</v>
      </c>
    </row>
    <row r="90" s="2" customFormat="1" ht="16.5" customHeight="1">
      <c r="A90" s="36"/>
      <c r="B90" s="37"/>
      <c r="C90" s="194" t="s">
        <v>167</v>
      </c>
      <c r="D90" s="194" t="s">
        <v>122</v>
      </c>
      <c r="E90" s="195" t="s">
        <v>168</v>
      </c>
      <c r="F90" s="196" t="s">
        <v>169</v>
      </c>
      <c r="G90" s="197" t="s">
        <v>138</v>
      </c>
      <c r="H90" s="198">
        <v>3</v>
      </c>
      <c r="I90" s="199"/>
      <c r="J90" s="200">
        <f>ROUND(I90*H90,2)</f>
        <v>0</v>
      </c>
      <c r="K90" s="196" t="s">
        <v>139</v>
      </c>
      <c r="L90" s="42"/>
      <c r="M90" s="201" t="s">
        <v>22</v>
      </c>
      <c r="N90" s="202" t="s">
        <v>48</v>
      </c>
      <c r="O90" s="82"/>
      <c r="P90" s="203">
        <f>O90*H90</f>
        <v>0</v>
      </c>
      <c r="Q90" s="203">
        <v>0</v>
      </c>
      <c r="R90" s="203">
        <f>Q90*H90</f>
        <v>0</v>
      </c>
      <c r="S90" s="203">
        <v>0</v>
      </c>
      <c r="T90" s="204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205" t="s">
        <v>120</v>
      </c>
      <c r="AT90" s="205" t="s">
        <v>122</v>
      </c>
      <c r="AU90" s="205" t="s">
        <v>23</v>
      </c>
      <c r="AY90" s="15" t="s">
        <v>121</v>
      </c>
      <c r="BE90" s="206">
        <f>IF(N90="základní",J90,0)</f>
        <v>0</v>
      </c>
      <c r="BF90" s="206">
        <f>IF(N90="snížená",J90,0)</f>
        <v>0</v>
      </c>
      <c r="BG90" s="206">
        <f>IF(N90="zákl. přenesená",J90,0)</f>
        <v>0</v>
      </c>
      <c r="BH90" s="206">
        <f>IF(N90="sníž. přenesená",J90,0)</f>
        <v>0</v>
      </c>
      <c r="BI90" s="206">
        <f>IF(N90="nulová",J90,0)</f>
        <v>0</v>
      </c>
      <c r="BJ90" s="15" t="s">
        <v>23</v>
      </c>
      <c r="BK90" s="206">
        <f>ROUND(I90*H90,2)</f>
        <v>0</v>
      </c>
      <c r="BL90" s="15" t="s">
        <v>120</v>
      </c>
      <c r="BM90" s="205" t="s">
        <v>170</v>
      </c>
    </row>
    <row r="91" s="2" customFormat="1" ht="16.5" customHeight="1">
      <c r="A91" s="36"/>
      <c r="B91" s="37"/>
      <c r="C91" s="194" t="s">
        <v>28</v>
      </c>
      <c r="D91" s="194" t="s">
        <v>122</v>
      </c>
      <c r="E91" s="195" t="s">
        <v>171</v>
      </c>
      <c r="F91" s="196" t="s">
        <v>172</v>
      </c>
      <c r="G91" s="197" t="s">
        <v>138</v>
      </c>
      <c r="H91" s="198">
        <v>3</v>
      </c>
      <c r="I91" s="199"/>
      <c r="J91" s="200">
        <f>ROUND(I91*H91,2)</f>
        <v>0</v>
      </c>
      <c r="K91" s="196" t="s">
        <v>139</v>
      </c>
      <c r="L91" s="42"/>
      <c r="M91" s="201" t="s">
        <v>22</v>
      </c>
      <c r="N91" s="202" t="s">
        <v>48</v>
      </c>
      <c r="O91" s="82"/>
      <c r="P91" s="203">
        <f>O91*H91</f>
        <v>0</v>
      </c>
      <c r="Q91" s="203">
        <v>0</v>
      </c>
      <c r="R91" s="203">
        <f>Q91*H91</f>
        <v>0</v>
      </c>
      <c r="S91" s="203">
        <v>0</v>
      </c>
      <c r="T91" s="204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205" t="s">
        <v>120</v>
      </c>
      <c r="AT91" s="205" t="s">
        <v>122</v>
      </c>
      <c r="AU91" s="205" t="s">
        <v>23</v>
      </c>
      <c r="AY91" s="15" t="s">
        <v>121</v>
      </c>
      <c r="BE91" s="206">
        <f>IF(N91="základní",J91,0)</f>
        <v>0</v>
      </c>
      <c r="BF91" s="206">
        <f>IF(N91="snížená",J91,0)</f>
        <v>0</v>
      </c>
      <c r="BG91" s="206">
        <f>IF(N91="zákl. přenesená",J91,0)</f>
        <v>0</v>
      </c>
      <c r="BH91" s="206">
        <f>IF(N91="sníž. přenesená",J91,0)</f>
        <v>0</v>
      </c>
      <c r="BI91" s="206">
        <f>IF(N91="nulová",J91,0)</f>
        <v>0</v>
      </c>
      <c r="BJ91" s="15" t="s">
        <v>23</v>
      </c>
      <c r="BK91" s="206">
        <f>ROUND(I91*H91,2)</f>
        <v>0</v>
      </c>
      <c r="BL91" s="15" t="s">
        <v>120</v>
      </c>
      <c r="BM91" s="205" t="s">
        <v>173</v>
      </c>
    </row>
    <row r="92" s="2" customFormat="1" ht="16.5" customHeight="1">
      <c r="A92" s="36"/>
      <c r="B92" s="37"/>
      <c r="C92" s="194" t="s">
        <v>174</v>
      </c>
      <c r="D92" s="194" t="s">
        <v>122</v>
      </c>
      <c r="E92" s="195" t="s">
        <v>175</v>
      </c>
      <c r="F92" s="196" t="s">
        <v>176</v>
      </c>
      <c r="G92" s="197" t="s">
        <v>138</v>
      </c>
      <c r="H92" s="198">
        <v>6</v>
      </c>
      <c r="I92" s="199"/>
      <c r="J92" s="200">
        <f>ROUND(I92*H92,2)</f>
        <v>0</v>
      </c>
      <c r="K92" s="196" t="s">
        <v>139</v>
      </c>
      <c r="L92" s="42"/>
      <c r="M92" s="201" t="s">
        <v>22</v>
      </c>
      <c r="N92" s="202" t="s">
        <v>48</v>
      </c>
      <c r="O92" s="82"/>
      <c r="P92" s="203">
        <f>O92*H92</f>
        <v>0</v>
      </c>
      <c r="Q92" s="203">
        <v>0</v>
      </c>
      <c r="R92" s="203">
        <f>Q92*H92</f>
        <v>0</v>
      </c>
      <c r="S92" s="203">
        <v>0</v>
      </c>
      <c r="T92" s="204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205" t="s">
        <v>120</v>
      </c>
      <c r="AT92" s="205" t="s">
        <v>122</v>
      </c>
      <c r="AU92" s="205" t="s">
        <v>23</v>
      </c>
      <c r="AY92" s="15" t="s">
        <v>121</v>
      </c>
      <c r="BE92" s="206">
        <f>IF(N92="základní",J92,0)</f>
        <v>0</v>
      </c>
      <c r="BF92" s="206">
        <f>IF(N92="snížená",J92,0)</f>
        <v>0</v>
      </c>
      <c r="BG92" s="206">
        <f>IF(N92="zákl. přenesená",J92,0)</f>
        <v>0</v>
      </c>
      <c r="BH92" s="206">
        <f>IF(N92="sníž. přenesená",J92,0)</f>
        <v>0</v>
      </c>
      <c r="BI92" s="206">
        <f>IF(N92="nulová",J92,0)</f>
        <v>0</v>
      </c>
      <c r="BJ92" s="15" t="s">
        <v>23</v>
      </c>
      <c r="BK92" s="206">
        <f>ROUND(I92*H92,2)</f>
        <v>0</v>
      </c>
      <c r="BL92" s="15" t="s">
        <v>120</v>
      </c>
      <c r="BM92" s="205" t="s">
        <v>177</v>
      </c>
    </row>
    <row r="93" s="2" customFormat="1" ht="24.15" customHeight="1">
      <c r="A93" s="36"/>
      <c r="B93" s="37"/>
      <c r="C93" s="194" t="s">
        <v>178</v>
      </c>
      <c r="D93" s="194" t="s">
        <v>122</v>
      </c>
      <c r="E93" s="195" t="s">
        <v>179</v>
      </c>
      <c r="F93" s="196" t="s">
        <v>180</v>
      </c>
      <c r="G93" s="197" t="s">
        <v>138</v>
      </c>
      <c r="H93" s="198">
        <v>130</v>
      </c>
      <c r="I93" s="199"/>
      <c r="J93" s="200">
        <f>ROUND(I93*H93,2)</f>
        <v>0</v>
      </c>
      <c r="K93" s="196" t="s">
        <v>139</v>
      </c>
      <c r="L93" s="42"/>
      <c r="M93" s="201" t="s">
        <v>22</v>
      </c>
      <c r="N93" s="202" t="s">
        <v>48</v>
      </c>
      <c r="O93" s="82"/>
      <c r="P93" s="203">
        <f>O93*H93</f>
        <v>0</v>
      </c>
      <c r="Q93" s="203">
        <v>0</v>
      </c>
      <c r="R93" s="203">
        <f>Q93*H93</f>
        <v>0</v>
      </c>
      <c r="S93" s="203">
        <v>0</v>
      </c>
      <c r="T93" s="204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205" t="s">
        <v>120</v>
      </c>
      <c r="AT93" s="205" t="s">
        <v>122</v>
      </c>
      <c r="AU93" s="205" t="s">
        <v>23</v>
      </c>
      <c r="AY93" s="15" t="s">
        <v>121</v>
      </c>
      <c r="BE93" s="206">
        <f>IF(N93="základní",J93,0)</f>
        <v>0</v>
      </c>
      <c r="BF93" s="206">
        <f>IF(N93="snížená",J93,0)</f>
        <v>0</v>
      </c>
      <c r="BG93" s="206">
        <f>IF(N93="zákl. přenesená",J93,0)</f>
        <v>0</v>
      </c>
      <c r="BH93" s="206">
        <f>IF(N93="sníž. přenesená",J93,0)</f>
        <v>0</v>
      </c>
      <c r="BI93" s="206">
        <f>IF(N93="nulová",J93,0)</f>
        <v>0</v>
      </c>
      <c r="BJ93" s="15" t="s">
        <v>23</v>
      </c>
      <c r="BK93" s="206">
        <f>ROUND(I93*H93,2)</f>
        <v>0</v>
      </c>
      <c r="BL93" s="15" t="s">
        <v>120</v>
      </c>
      <c r="BM93" s="205" t="s">
        <v>181</v>
      </c>
    </row>
    <row r="94" s="2" customFormat="1" ht="16.5" customHeight="1">
      <c r="A94" s="36"/>
      <c r="B94" s="37"/>
      <c r="C94" s="194" t="s">
        <v>182</v>
      </c>
      <c r="D94" s="194" t="s">
        <v>122</v>
      </c>
      <c r="E94" s="195" t="s">
        <v>183</v>
      </c>
      <c r="F94" s="196" t="s">
        <v>184</v>
      </c>
      <c r="G94" s="197" t="s">
        <v>138</v>
      </c>
      <c r="H94" s="198">
        <v>1</v>
      </c>
      <c r="I94" s="199"/>
      <c r="J94" s="200">
        <f>ROUND(I94*H94,2)</f>
        <v>0</v>
      </c>
      <c r="K94" s="196" t="s">
        <v>139</v>
      </c>
      <c r="L94" s="42"/>
      <c r="M94" s="201" t="s">
        <v>22</v>
      </c>
      <c r="N94" s="202" t="s">
        <v>48</v>
      </c>
      <c r="O94" s="82"/>
      <c r="P94" s="203">
        <f>O94*H94</f>
        <v>0</v>
      </c>
      <c r="Q94" s="203">
        <v>0</v>
      </c>
      <c r="R94" s="203">
        <f>Q94*H94</f>
        <v>0</v>
      </c>
      <c r="S94" s="203">
        <v>0</v>
      </c>
      <c r="T94" s="204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205" t="s">
        <v>120</v>
      </c>
      <c r="AT94" s="205" t="s">
        <v>122</v>
      </c>
      <c r="AU94" s="205" t="s">
        <v>23</v>
      </c>
      <c r="AY94" s="15" t="s">
        <v>121</v>
      </c>
      <c r="BE94" s="206">
        <f>IF(N94="základní",J94,0)</f>
        <v>0</v>
      </c>
      <c r="BF94" s="206">
        <f>IF(N94="snížená",J94,0)</f>
        <v>0</v>
      </c>
      <c r="BG94" s="206">
        <f>IF(N94="zákl. přenesená",J94,0)</f>
        <v>0</v>
      </c>
      <c r="BH94" s="206">
        <f>IF(N94="sníž. přenesená",J94,0)</f>
        <v>0</v>
      </c>
      <c r="BI94" s="206">
        <f>IF(N94="nulová",J94,0)</f>
        <v>0</v>
      </c>
      <c r="BJ94" s="15" t="s">
        <v>23</v>
      </c>
      <c r="BK94" s="206">
        <f>ROUND(I94*H94,2)</f>
        <v>0</v>
      </c>
      <c r="BL94" s="15" t="s">
        <v>120</v>
      </c>
      <c r="BM94" s="205" t="s">
        <v>185</v>
      </c>
    </row>
    <row r="95" s="2" customFormat="1" ht="16.5" customHeight="1">
      <c r="A95" s="36"/>
      <c r="B95" s="37"/>
      <c r="C95" s="194" t="s">
        <v>186</v>
      </c>
      <c r="D95" s="194" t="s">
        <v>122</v>
      </c>
      <c r="E95" s="195" t="s">
        <v>187</v>
      </c>
      <c r="F95" s="196" t="s">
        <v>188</v>
      </c>
      <c r="G95" s="197" t="s">
        <v>138</v>
      </c>
      <c r="H95" s="198">
        <v>1</v>
      </c>
      <c r="I95" s="199"/>
      <c r="J95" s="200">
        <f>ROUND(I95*H95,2)</f>
        <v>0</v>
      </c>
      <c r="K95" s="196" t="s">
        <v>139</v>
      </c>
      <c r="L95" s="42"/>
      <c r="M95" s="201" t="s">
        <v>22</v>
      </c>
      <c r="N95" s="202" t="s">
        <v>48</v>
      </c>
      <c r="O95" s="82"/>
      <c r="P95" s="203">
        <f>O95*H95</f>
        <v>0</v>
      </c>
      <c r="Q95" s="203">
        <v>0</v>
      </c>
      <c r="R95" s="203">
        <f>Q95*H95</f>
        <v>0</v>
      </c>
      <c r="S95" s="203">
        <v>0</v>
      </c>
      <c r="T95" s="204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205" t="s">
        <v>120</v>
      </c>
      <c r="AT95" s="205" t="s">
        <v>122</v>
      </c>
      <c r="AU95" s="205" t="s">
        <v>23</v>
      </c>
      <c r="AY95" s="15" t="s">
        <v>121</v>
      </c>
      <c r="BE95" s="206">
        <f>IF(N95="základní",J95,0)</f>
        <v>0</v>
      </c>
      <c r="BF95" s="206">
        <f>IF(N95="snížená",J95,0)</f>
        <v>0</v>
      </c>
      <c r="BG95" s="206">
        <f>IF(N95="zákl. přenesená",J95,0)</f>
        <v>0</v>
      </c>
      <c r="BH95" s="206">
        <f>IF(N95="sníž. přenesená",J95,0)</f>
        <v>0</v>
      </c>
      <c r="BI95" s="206">
        <f>IF(N95="nulová",J95,0)</f>
        <v>0</v>
      </c>
      <c r="BJ95" s="15" t="s">
        <v>23</v>
      </c>
      <c r="BK95" s="206">
        <f>ROUND(I95*H95,2)</f>
        <v>0</v>
      </c>
      <c r="BL95" s="15" t="s">
        <v>120</v>
      </c>
      <c r="BM95" s="205" t="s">
        <v>189</v>
      </c>
    </row>
    <row r="96" s="2" customFormat="1" ht="16.5" customHeight="1">
      <c r="A96" s="36"/>
      <c r="B96" s="37"/>
      <c r="C96" s="194" t="s">
        <v>8</v>
      </c>
      <c r="D96" s="194" t="s">
        <v>122</v>
      </c>
      <c r="E96" s="195" t="s">
        <v>190</v>
      </c>
      <c r="F96" s="196" t="s">
        <v>191</v>
      </c>
      <c r="G96" s="197" t="s">
        <v>138</v>
      </c>
      <c r="H96" s="198">
        <v>1</v>
      </c>
      <c r="I96" s="199"/>
      <c r="J96" s="200">
        <f>ROUND(I96*H96,2)</f>
        <v>0</v>
      </c>
      <c r="K96" s="196" t="s">
        <v>139</v>
      </c>
      <c r="L96" s="42"/>
      <c r="M96" s="201" t="s">
        <v>22</v>
      </c>
      <c r="N96" s="202" t="s">
        <v>48</v>
      </c>
      <c r="O96" s="82"/>
      <c r="P96" s="203">
        <f>O96*H96</f>
        <v>0</v>
      </c>
      <c r="Q96" s="203">
        <v>0</v>
      </c>
      <c r="R96" s="203">
        <f>Q96*H96</f>
        <v>0</v>
      </c>
      <c r="S96" s="203">
        <v>0</v>
      </c>
      <c r="T96" s="204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205" t="s">
        <v>120</v>
      </c>
      <c r="AT96" s="205" t="s">
        <v>122</v>
      </c>
      <c r="AU96" s="205" t="s">
        <v>23</v>
      </c>
      <c r="AY96" s="15" t="s">
        <v>121</v>
      </c>
      <c r="BE96" s="206">
        <f>IF(N96="základní",J96,0)</f>
        <v>0</v>
      </c>
      <c r="BF96" s="206">
        <f>IF(N96="snížená",J96,0)</f>
        <v>0</v>
      </c>
      <c r="BG96" s="206">
        <f>IF(N96="zákl. přenesená",J96,0)</f>
        <v>0</v>
      </c>
      <c r="BH96" s="206">
        <f>IF(N96="sníž. přenesená",J96,0)</f>
        <v>0</v>
      </c>
      <c r="BI96" s="206">
        <f>IF(N96="nulová",J96,0)</f>
        <v>0</v>
      </c>
      <c r="BJ96" s="15" t="s">
        <v>23</v>
      </c>
      <c r="BK96" s="206">
        <f>ROUND(I96*H96,2)</f>
        <v>0</v>
      </c>
      <c r="BL96" s="15" t="s">
        <v>120</v>
      </c>
      <c r="BM96" s="205" t="s">
        <v>192</v>
      </c>
    </row>
    <row r="97" s="2" customFormat="1" ht="16.5" customHeight="1">
      <c r="A97" s="36"/>
      <c r="B97" s="37"/>
      <c r="C97" s="194" t="s">
        <v>193</v>
      </c>
      <c r="D97" s="194" t="s">
        <v>122</v>
      </c>
      <c r="E97" s="195" t="s">
        <v>194</v>
      </c>
      <c r="F97" s="196" t="s">
        <v>195</v>
      </c>
      <c r="G97" s="197" t="s">
        <v>138</v>
      </c>
      <c r="H97" s="198">
        <v>1</v>
      </c>
      <c r="I97" s="199"/>
      <c r="J97" s="200">
        <f>ROUND(I97*H97,2)</f>
        <v>0</v>
      </c>
      <c r="K97" s="196" t="s">
        <v>139</v>
      </c>
      <c r="L97" s="42"/>
      <c r="M97" s="201" t="s">
        <v>22</v>
      </c>
      <c r="N97" s="202" t="s">
        <v>48</v>
      </c>
      <c r="O97" s="82"/>
      <c r="P97" s="203">
        <f>O97*H97</f>
        <v>0</v>
      </c>
      <c r="Q97" s="203">
        <v>0</v>
      </c>
      <c r="R97" s="203">
        <f>Q97*H97</f>
        <v>0</v>
      </c>
      <c r="S97" s="203">
        <v>0</v>
      </c>
      <c r="T97" s="204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205" t="s">
        <v>120</v>
      </c>
      <c r="AT97" s="205" t="s">
        <v>122</v>
      </c>
      <c r="AU97" s="205" t="s">
        <v>23</v>
      </c>
      <c r="AY97" s="15" t="s">
        <v>121</v>
      </c>
      <c r="BE97" s="206">
        <f>IF(N97="základní",J97,0)</f>
        <v>0</v>
      </c>
      <c r="BF97" s="206">
        <f>IF(N97="snížená",J97,0)</f>
        <v>0</v>
      </c>
      <c r="BG97" s="206">
        <f>IF(N97="zákl. přenesená",J97,0)</f>
        <v>0</v>
      </c>
      <c r="BH97" s="206">
        <f>IF(N97="sníž. přenesená",J97,0)</f>
        <v>0</v>
      </c>
      <c r="BI97" s="206">
        <f>IF(N97="nulová",J97,0)</f>
        <v>0</v>
      </c>
      <c r="BJ97" s="15" t="s">
        <v>23</v>
      </c>
      <c r="BK97" s="206">
        <f>ROUND(I97*H97,2)</f>
        <v>0</v>
      </c>
      <c r="BL97" s="15" t="s">
        <v>120</v>
      </c>
      <c r="BM97" s="205" t="s">
        <v>196</v>
      </c>
    </row>
    <row r="98" s="2" customFormat="1" ht="16.5" customHeight="1">
      <c r="A98" s="36"/>
      <c r="B98" s="37"/>
      <c r="C98" s="194" t="s">
        <v>197</v>
      </c>
      <c r="D98" s="194" t="s">
        <v>122</v>
      </c>
      <c r="E98" s="195" t="s">
        <v>198</v>
      </c>
      <c r="F98" s="196" t="s">
        <v>199</v>
      </c>
      <c r="G98" s="197" t="s">
        <v>138</v>
      </c>
      <c r="H98" s="198">
        <v>1</v>
      </c>
      <c r="I98" s="199"/>
      <c r="J98" s="200">
        <f>ROUND(I98*H98,2)</f>
        <v>0</v>
      </c>
      <c r="K98" s="196" t="s">
        <v>139</v>
      </c>
      <c r="L98" s="42"/>
      <c r="M98" s="201" t="s">
        <v>22</v>
      </c>
      <c r="N98" s="202" t="s">
        <v>48</v>
      </c>
      <c r="O98" s="82"/>
      <c r="P98" s="203">
        <f>O98*H98</f>
        <v>0</v>
      </c>
      <c r="Q98" s="203">
        <v>0</v>
      </c>
      <c r="R98" s="203">
        <f>Q98*H98</f>
        <v>0</v>
      </c>
      <c r="S98" s="203">
        <v>0</v>
      </c>
      <c r="T98" s="204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205" t="s">
        <v>120</v>
      </c>
      <c r="AT98" s="205" t="s">
        <v>122</v>
      </c>
      <c r="AU98" s="205" t="s">
        <v>23</v>
      </c>
      <c r="AY98" s="15" t="s">
        <v>121</v>
      </c>
      <c r="BE98" s="206">
        <f>IF(N98="základní",J98,0)</f>
        <v>0</v>
      </c>
      <c r="BF98" s="206">
        <f>IF(N98="snížená",J98,0)</f>
        <v>0</v>
      </c>
      <c r="BG98" s="206">
        <f>IF(N98="zákl. přenesená",J98,0)</f>
        <v>0</v>
      </c>
      <c r="BH98" s="206">
        <f>IF(N98="sníž. přenesená",J98,0)</f>
        <v>0</v>
      </c>
      <c r="BI98" s="206">
        <f>IF(N98="nulová",J98,0)</f>
        <v>0</v>
      </c>
      <c r="BJ98" s="15" t="s">
        <v>23</v>
      </c>
      <c r="BK98" s="206">
        <f>ROUND(I98*H98,2)</f>
        <v>0</v>
      </c>
      <c r="BL98" s="15" t="s">
        <v>120</v>
      </c>
      <c r="BM98" s="205" t="s">
        <v>200</v>
      </c>
    </row>
    <row r="99" s="2" customFormat="1" ht="16.5" customHeight="1">
      <c r="A99" s="36"/>
      <c r="B99" s="37"/>
      <c r="C99" s="194" t="s">
        <v>201</v>
      </c>
      <c r="D99" s="194" t="s">
        <v>122</v>
      </c>
      <c r="E99" s="195" t="s">
        <v>202</v>
      </c>
      <c r="F99" s="196" t="s">
        <v>203</v>
      </c>
      <c r="G99" s="197" t="s">
        <v>138</v>
      </c>
      <c r="H99" s="198">
        <v>1</v>
      </c>
      <c r="I99" s="199"/>
      <c r="J99" s="200">
        <f>ROUND(I99*H99,2)</f>
        <v>0</v>
      </c>
      <c r="K99" s="196" t="s">
        <v>139</v>
      </c>
      <c r="L99" s="42"/>
      <c r="M99" s="201" t="s">
        <v>22</v>
      </c>
      <c r="N99" s="202" t="s">
        <v>48</v>
      </c>
      <c r="O99" s="82"/>
      <c r="P99" s="203">
        <f>O99*H99</f>
        <v>0</v>
      </c>
      <c r="Q99" s="203">
        <v>0</v>
      </c>
      <c r="R99" s="203">
        <f>Q99*H99</f>
        <v>0</v>
      </c>
      <c r="S99" s="203">
        <v>0</v>
      </c>
      <c r="T99" s="204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205" t="s">
        <v>120</v>
      </c>
      <c r="AT99" s="205" t="s">
        <v>122</v>
      </c>
      <c r="AU99" s="205" t="s">
        <v>23</v>
      </c>
      <c r="AY99" s="15" t="s">
        <v>121</v>
      </c>
      <c r="BE99" s="206">
        <f>IF(N99="základní",J99,0)</f>
        <v>0</v>
      </c>
      <c r="BF99" s="206">
        <f>IF(N99="snížená",J99,0)</f>
        <v>0</v>
      </c>
      <c r="BG99" s="206">
        <f>IF(N99="zákl. přenesená",J99,0)</f>
        <v>0</v>
      </c>
      <c r="BH99" s="206">
        <f>IF(N99="sníž. přenesená",J99,0)</f>
        <v>0</v>
      </c>
      <c r="BI99" s="206">
        <f>IF(N99="nulová",J99,0)</f>
        <v>0</v>
      </c>
      <c r="BJ99" s="15" t="s">
        <v>23</v>
      </c>
      <c r="BK99" s="206">
        <f>ROUND(I99*H99,2)</f>
        <v>0</v>
      </c>
      <c r="BL99" s="15" t="s">
        <v>120</v>
      </c>
      <c r="BM99" s="205" t="s">
        <v>204</v>
      </c>
    </row>
    <row r="100" s="2" customFormat="1" ht="16.5" customHeight="1">
      <c r="A100" s="36"/>
      <c r="B100" s="37"/>
      <c r="C100" s="194" t="s">
        <v>205</v>
      </c>
      <c r="D100" s="194" t="s">
        <v>122</v>
      </c>
      <c r="E100" s="195" t="s">
        <v>206</v>
      </c>
      <c r="F100" s="196" t="s">
        <v>207</v>
      </c>
      <c r="G100" s="197" t="s">
        <v>138</v>
      </c>
      <c r="H100" s="198">
        <v>1</v>
      </c>
      <c r="I100" s="199"/>
      <c r="J100" s="200">
        <f>ROUND(I100*H100,2)</f>
        <v>0</v>
      </c>
      <c r="K100" s="196" t="s">
        <v>139</v>
      </c>
      <c r="L100" s="42"/>
      <c r="M100" s="201" t="s">
        <v>22</v>
      </c>
      <c r="N100" s="202" t="s">
        <v>48</v>
      </c>
      <c r="O100" s="82"/>
      <c r="P100" s="203">
        <f>O100*H100</f>
        <v>0</v>
      </c>
      <c r="Q100" s="203">
        <v>0</v>
      </c>
      <c r="R100" s="203">
        <f>Q100*H100</f>
        <v>0</v>
      </c>
      <c r="S100" s="203">
        <v>0</v>
      </c>
      <c r="T100" s="204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205" t="s">
        <v>120</v>
      </c>
      <c r="AT100" s="205" t="s">
        <v>122</v>
      </c>
      <c r="AU100" s="205" t="s">
        <v>23</v>
      </c>
      <c r="AY100" s="15" t="s">
        <v>121</v>
      </c>
      <c r="BE100" s="206">
        <f>IF(N100="základní",J100,0)</f>
        <v>0</v>
      </c>
      <c r="BF100" s="206">
        <f>IF(N100="snížená",J100,0)</f>
        <v>0</v>
      </c>
      <c r="BG100" s="206">
        <f>IF(N100="zákl. přenesená",J100,0)</f>
        <v>0</v>
      </c>
      <c r="BH100" s="206">
        <f>IF(N100="sníž. přenesená",J100,0)</f>
        <v>0</v>
      </c>
      <c r="BI100" s="206">
        <f>IF(N100="nulová",J100,0)</f>
        <v>0</v>
      </c>
      <c r="BJ100" s="15" t="s">
        <v>23</v>
      </c>
      <c r="BK100" s="206">
        <f>ROUND(I100*H100,2)</f>
        <v>0</v>
      </c>
      <c r="BL100" s="15" t="s">
        <v>120</v>
      </c>
      <c r="BM100" s="205" t="s">
        <v>208</v>
      </c>
    </row>
    <row r="101" s="2" customFormat="1" ht="16.5" customHeight="1">
      <c r="A101" s="36"/>
      <c r="B101" s="37"/>
      <c r="C101" s="194" t="s">
        <v>209</v>
      </c>
      <c r="D101" s="194" t="s">
        <v>122</v>
      </c>
      <c r="E101" s="195" t="s">
        <v>210</v>
      </c>
      <c r="F101" s="196" t="s">
        <v>211</v>
      </c>
      <c r="G101" s="197" t="s">
        <v>138</v>
      </c>
      <c r="H101" s="198">
        <v>1</v>
      </c>
      <c r="I101" s="199"/>
      <c r="J101" s="200">
        <f>ROUND(I101*H101,2)</f>
        <v>0</v>
      </c>
      <c r="K101" s="196" t="s">
        <v>139</v>
      </c>
      <c r="L101" s="42"/>
      <c r="M101" s="201" t="s">
        <v>22</v>
      </c>
      <c r="N101" s="202" t="s">
        <v>48</v>
      </c>
      <c r="O101" s="82"/>
      <c r="P101" s="203">
        <f>O101*H101</f>
        <v>0</v>
      </c>
      <c r="Q101" s="203">
        <v>0</v>
      </c>
      <c r="R101" s="203">
        <f>Q101*H101</f>
        <v>0</v>
      </c>
      <c r="S101" s="203">
        <v>0</v>
      </c>
      <c r="T101" s="204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205" t="s">
        <v>120</v>
      </c>
      <c r="AT101" s="205" t="s">
        <v>122</v>
      </c>
      <c r="AU101" s="205" t="s">
        <v>23</v>
      </c>
      <c r="AY101" s="15" t="s">
        <v>121</v>
      </c>
      <c r="BE101" s="206">
        <f>IF(N101="základní",J101,0)</f>
        <v>0</v>
      </c>
      <c r="BF101" s="206">
        <f>IF(N101="snížená",J101,0)</f>
        <v>0</v>
      </c>
      <c r="BG101" s="206">
        <f>IF(N101="zákl. přenesená",J101,0)</f>
        <v>0</v>
      </c>
      <c r="BH101" s="206">
        <f>IF(N101="sníž. přenesená",J101,0)</f>
        <v>0</v>
      </c>
      <c r="BI101" s="206">
        <f>IF(N101="nulová",J101,0)</f>
        <v>0</v>
      </c>
      <c r="BJ101" s="15" t="s">
        <v>23</v>
      </c>
      <c r="BK101" s="206">
        <f>ROUND(I101*H101,2)</f>
        <v>0</v>
      </c>
      <c r="BL101" s="15" t="s">
        <v>120</v>
      </c>
      <c r="BM101" s="205" t="s">
        <v>212</v>
      </c>
    </row>
    <row r="102" s="2" customFormat="1" ht="16.5" customHeight="1">
      <c r="A102" s="36"/>
      <c r="B102" s="37"/>
      <c r="C102" s="194" t="s">
        <v>7</v>
      </c>
      <c r="D102" s="194" t="s">
        <v>122</v>
      </c>
      <c r="E102" s="195" t="s">
        <v>213</v>
      </c>
      <c r="F102" s="196" t="s">
        <v>214</v>
      </c>
      <c r="G102" s="197" t="s">
        <v>138</v>
      </c>
      <c r="H102" s="198">
        <v>1</v>
      </c>
      <c r="I102" s="199"/>
      <c r="J102" s="200">
        <f>ROUND(I102*H102,2)</f>
        <v>0</v>
      </c>
      <c r="K102" s="196" t="s">
        <v>139</v>
      </c>
      <c r="L102" s="42"/>
      <c r="M102" s="201" t="s">
        <v>22</v>
      </c>
      <c r="N102" s="202" t="s">
        <v>48</v>
      </c>
      <c r="O102" s="82"/>
      <c r="P102" s="203">
        <f>O102*H102</f>
        <v>0</v>
      </c>
      <c r="Q102" s="203">
        <v>0</v>
      </c>
      <c r="R102" s="203">
        <f>Q102*H102</f>
        <v>0</v>
      </c>
      <c r="S102" s="203">
        <v>0</v>
      </c>
      <c r="T102" s="204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05" t="s">
        <v>120</v>
      </c>
      <c r="AT102" s="205" t="s">
        <v>122</v>
      </c>
      <c r="AU102" s="205" t="s">
        <v>23</v>
      </c>
      <c r="AY102" s="15" t="s">
        <v>121</v>
      </c>
      <c r="BE102" s="206">
        <f>IF(N102="základní",J102,0)</f>
        <v>0</v>
      </c>
      <c r="BF102" s="206">
        <f>IF(N102="snížená",J102,0)</f>
        <v>0</v>
      </c>
      <c r="BG102" s="206">
        <f>IF(N102="zákl. přenesená",J102,0)</f>
        <v>0</v>
      </c>
      <c r="BH102" s="206">
        <f>IF(N102="sníž. přenesená",J102,0)</f>
        <v>0</v>
      </c>
      <c r="BI102" s="206">
        <f>IF(N102="nulová",J102,0)</f>
        <v>0</v>
      </c>
      <c r="BJ102" s="15" t="s">
        <v>23</v>
      </c>
      <c r="BK102" s="206">
        <f>ROUND(I102*H102,2)</f>
        <v>0</v>
      </c>
      <c r="BL102" s="15" t="s">
        <v>120</v>
      </c>
      <c r="BM102" s="205" t="s">
        <v>215</v>
      </c>
    </row>
    <row r="103" s="2" customFormat="1" ht="16.5" customHeight="1">
      <c r="A103" s="36"/>
      <c r="B103" s="37"/>
      <c r="C103" s="194" t="s">
        <v>216</v>
      </c>
      <c r="D103" s="194" t="s">
        <v>122</v>
      </c>
      <c r="E103" s="195" t="s">
        <v>217</v>
      </c>
      <c r="F103" s="196" t="s">
        <v>218</v>
      </c>
      <c r="G103" s="197" t="s">
        <v>138</v>
      </c>
      <c r="H103" s="198">
        <v>1</v>
      </c>
      <c r="I103" s="199"/>
      <c r="J103" s="200">
        <f>ROUND(I103*H103,2)</f>
        <v>0</v>
      </c>
      <c r="K103" s="196" t="s">
        <v>139</v>
      </c>
      <c r="L103" s="42"/>
      <c r="M103" s="201" t="s">
        <v>22</v>
      </c>
      <c r="N103" s="202" t="s">
        <v>48</v>
      </c>
      <c r="O103" s="82"/>
      <c r="P103" s="203">
        <f>O103*H103</f>
        <v>0</v>
      </c>
      <c r="Q103" s="203">
        <v>0</v>
      </c>
      <c r="R103" s="203">
        <f>Q103*H103</f>
        <v>0</v>
      </c>
      <c r="S103" s="203">
        <v>0</v>
      </c>
      <c r="T103" s="204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205" t="s">
        <v>120</v>
      </c>
      <c r="AT103" s="205" t="s">
        <v>122</v>
      </c>
      <c r="AU103" s="205" t="s">
        <v>23</v>
      </c>
      <c r="AY103" s="15" t="s">
        <v>121</v>
      </c>
      <c r="BE103" s="206">
        <f>IF(N103="základní",J103,0)</f>
        <v>0</v>
      </c>
      <c r="BF103" s="206">
        <f>IF(N103="snížená",J103,0)</f>
        <v>0</v>
      </c>
      <c r="BG103" s="206">
        <f>IF(N103="zákl. přenesená",J103,0)</f>
        <v>0</v>
      </c>
      <c r="BH103" s="206">
        <f>IF(N103="sníž. přenesená",J103,0)</f>
        <v>0</v>
      </c>
      <c r="BI103" s="206">
        <f>IF(N103="nulová",J103,0)</f>
        <v>0</v>
      </c>
      <c r="BJ103" s="15" t="s">
        <v>23</v>
      </c>
      <c r="BK103" s="206">
        <f>ROUND(I103*H103,2)</f>
        <v>0</v>
      </c>
      <c r="BL103" s="15" t="s">
        <v>120</v>
      </c>
      <c r="BM103" s="205" t="s">
        <v>219</v>
      </c>
    </row>
    <row r="104" s="2" customFormat="1" ht="16.5" customHeight="1">
      <c r="A104" s="36"/>
      <c r="B104" s="37"/>
      <c r="C104" s="194" t="s">
        <v>220</v>
      </c>
      <c r="D104" s="194" t="s">
        <v>122</v>
      </c>
      <c r="E104" s="195" t="s">
        <v>221</v>
      </c>
      <c r="F104" s="196" t="s">
        <v>222</v>
      </c>
      <c r="G104" s="197" t="s">
        <v>138</v>
      </c>
      <c r="H104" s="198">
        <v>1</v>
      </c>
      <c r="I104" s="199"/>
      <c r="J104" s="200">
        <f>ROUND(I104*H104,2)</f>
        <v>0</v>
      </c>
      <c r="K104" s="196" t="s">
        <v>139</v>
      </c>
      <c r="L104" s="42"/>
      <c r="M104" s="201" t="s">
        <v>22</v>
      </c>
      <c r="N104" s="202" t="s">
        <v>48</v>
      </c>
      <c r="O104" s="82"/>
      <c r="P104" s="203">
        <f>O104*H104</f>
        <v>0</v>
      </c>
      <c r="Q104" s="203">
        <v>0</v>
      </c>
      <c r="R104" s="203">
        <f>Q104*H104</f>
        <v>0</v>
      </c>
      <c r="S104" s="203">
        <v>0</v>
      </c>
      <c r="T104" s="204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205" t="s">
        <v>120</v>
      </c>
      <c r="AT104" s="205" t="s">
        <v>122</v>
      </c>
      <c r="AU104" s="205" t="s">
        <v>23</v>
      </c>
      <c r="AY104" s="15" t="s">
        <v>121</v>
      </c>
      <c r="BE104" s="206">
        <f>IF(N104="základní",J104,0)</f>
        <v>0</v>
      </c>
      <c r="BF104" s="206">
        <f>IF(N104="snížená",J104,0)</f>
        <v>0</v>
      </c>
      <c r="BG104" s="206">
        <f>IF(N104="zákl. přenesená",J104,0)</f>
        <v>0</v>
      </c>
      <c r="BH104" s="206">
        <f>IF(N104="sníž. přenesená",J104,0)</f>
        <v>0</v>
      </c>
      <c r="BI104" s="206">
        <f>IF(N104="nulová",J104,0)</f>
        <v>0</v>
      </c>
      <c r="BJ104" s="15" t="s">
        <v>23</v>
      </c>
      <c r="BK104" s="206">
        <f>ROUND(I104*H104,2)</f>
        <v>0</v>
      </c>
      <c r="BL104" s="15" t="s">
        <v>120</v>
      </c>
      <c r="BM104" s="205" t="s">
        <v>223</v>
      </c>
    </row>
    <row r="105" s="2" customFormat="1" ht="16.5" customHeight="1">
      <c r="A105" s="36"/>
      <c r="B105" s="37"/>
      <c r="C105" s="194" t="s">
        <v>224</v>
      </c>
      <c r="D105" s="194" t="s">
        <v>122</v>
      </c>
      <c r="E105" s="195" t="s">
        <v>225</v>
      </c>
      <c r="F105" s="196" t="s">
        <v>226</v>
      </c>
      <c r="G105" s="197" t="s">
        <v>138</v>
      </c>
      <c r="H105" s="198">
        <v>1</v>
      </c>
      <c r="I105" s="199"/>
      <c r="J105" s="200">
        <f>ROUND(I105*H105,2)</f>
        <v>0</v>
      </c>
      <c r="K105" s="196" t="s">
        <v>139</v>
      </c>
      <c r="L105" s="42"/>
      <c r="M105" s="201" t="s">
        <v>22</v>
      </c>
      <c r="N105" s="202" t="s">
        <v>48</v>
      </c>
      <c r="O105" s="82"/>
      <c r="P105" s="203">
        <f>O105*H105</f>
        <v>0</v>
      </c>
      <c r="Q105" s="203">
        <v>0</v>
      </c>
      <c r="R105" s="203">
        <f>Q105*H105</f>
        <v>0</v>
      </c>
      <c r="S105" s="203">
        <v>0</v>
      </c>
      <c r="T105" s="204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205" t="s">
        <v>120</v>
      </c>
      <c r="AT105" s="205" t="s">
        <v>122</v>
      </c>
      <c r="AU105" s="205" t="s">
        <v>23</v>
      </c>
      <c r="AY105" s="15" t="s">
        <v>121</v>
      </c>
      <c r="BE105" s="206">
        <f>IF(N105="základní",J105,0)</f>
        <v>0</v>
      </c>
      <c r="BF105" s="206">
        <f>IF(N105="snížená",J105,0)</f>
        <v>0</v>
      </c>
      <c r="BG105" s="206">
        <f>IF(N105="zákl. přenesená",J105,0)</f>
        <v>0</v>
      </c>
      <c r="BH105" s="206">
        <f>IF(N105="sníž. přenesená",J105,0)</f>
        <v>0</v>
      </c>
      <c r="BI105" s="206">
        <f>IF(N105="nulová",J105,0)</f>
        <v>0</v>
      </c>
      <c r="BJ105" s="15" t="s">
        <v>23</v>
      </c>
      <c r="BK105" s="206">
        <f>ROUND(I105*H105,2)</f>
        <v>0</v>
      </c>
      <c r="BL105" s="15" t="s">
        <v>120</v>
      </c>
      <c r="BM105" s="205" t="s">
        <v>227</v>
      </c>
    </row>
    <row r="106" s="2" customFormat="1" ht="16.5" customHeight="1">
      <c r="A106" s="36"/>
      <c r="B106" s="37"/>
      <c r="C106" s="194" t="s">
        <v>228</v>
      </c>
      <c r="D106" s="194" t="s">
        <v>122</v>
      </c>
      <c r="E106" s="195" t="s">
        <v>229</v>
      </c>
      <c r="F106" s="196" t="s">
        <v>230</v>
      </c>
      <c r="G106" s="197" t="s">
        <v>138</v>
      </c>
      <c r="H106" s="198">
        <v>5</v>
      </c>
      <c r="I106" s="199"/>
      <c r="J106" s="200">
        <f>ROUND(I106*H106,2)</f>
        <v>0</v>
      </c>
      <c r="K106" s="196" t="s">
        <v>139</v>
      </c>
      <c r="L106" s="42"/>
      <c r="M106" s="201" t="s">
        <v>22</v>
      </c>
      <c r="N106" s="202" t="s">
        <v>48</v>
      </c>
      <c r="O106" s="82"/>
      <c r="P106" s="203">
        <f>O106*H106</f>
        <v>0</v>
      </c>
      <c r="Q106" s="203">
        <v>0</v>
      </c>
      <c r="R106" s="203">
        <f>Q106*H106</f>
        <v>0</v>
      </c>
      <c r="S106" s="203">
        <v>0</v>
      </c>
      <c r="T106" s="204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205" t="s">
        <v>120</v>
      </c>
      <c r="AT106" s="205" t="s">
        <v>122</v>
      </c>
      <c r="AU106" s="205" t="s">
        <v>23</v>
      </c>
      <c r="AY106" s="15" t="s">
        <v>121</v>
      </c>
      <c r="BE106" s="206">
        <f>IF(N106="základní",J106,0)</f>
        <v>0</v>
      </c>
      <c r="BF106" s="206">
        <f>IF(N106="snížená",J106,0)</f>
        <v>0</v>
      </c>
      <c r="BG106" s="206">
        <f>IF(N106="zákl. přenesená",J106,0)</f>
        <v>0</v>
      </c>
      <c r="BH106" s="206">
        <f>IF(N106="sníž. přenesená",J106,0)</f>
        <v>0</v>
      </c>
      <c r="BI106" s="206">
        <f>IF(N106="nulová",J106,0)</f>
        <v>0</v>
      </c>
      <c r="BJ106" s="15" t="s">
        <v>23</v>
      </c>
      <c r="BK106" s="206">
        <f>ROUND(I106*H106,2)</f>
        <v>0</v>
      </c>
      <c r="BL106" s="15" t="s">
        <v>120</v>
      </c>
      <c r="BM106" s="205" t="s">
        <v>231</v>
      </c>
    </row>
    <row r="107" s="2" customFormat="1" ht="16.5" customHeight="1">
      <c r="A107" s="36"/>
      <c r="B107" s="37"/>
      <c r="C107" s="194" t="s">
        <v>232</v>
      </c>
      <c r="D107" s="194" t="s">
        <v>122</v>
      </c>
      <c r="E107" s="195" t="s">
        <v>233</v>
      </c>
      <c r="F107" s="196" t="s">
        <v>234</v>
      </c>
      <c r="G107" s="197" t="s">
        <v>138</v>
      </c>
      <c r="H107" s="198">
        <v>5</v>
      </c>
      <c r="I107" s="199"/>
      <c r="J107" s="200">
        <f>ROUND(I107*H107,2)</f>
        <v>0</v>
      </c>
      <c r="K107" s="196" t="s">
        <v>139</v>
      </c>
      <c r="L107" s="42"/>
      <c r="M107" s="201" t="s">
        <v>22</v>
      </c>
      <c r="N107" s="202" t="s">
        <v>48</v>
      </c>
      <c r="O107" s="82"/>
      <c r="P107" s="203">
        <f>O107*H107</f>
        <v>0</v>
      </c>
      <c r="Q107" s="203">
        <v>0</v>
      </c>
      <c r="R107" s="203">
        <f>Q107*H107</f>
        <v>0</v>
      </c>
      <c r="S107" s="203">
        <v>0</v>
      </c>
      <c r="T107" s="204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205" t="s">
        <v>120</v>
      </c>
      <c r="AT107" s="205" t="s">
        <v>122</v>
      </c>
      <c r="AU107" s="205" t="s">
        <v>23</v>
      </c>
      <c r="AY107" s="15" t="s">
        <v>121</v>
      </c>
      <c r="BE107" s="206">
        <f>IF(N107="základní",J107,0)</f>
        <v>0</v>
      </c>
      <c r="BF107" s="206">
        <f>IF(N107="snížená",J107,0)</f>
        <v>0</v>
      </c>
      <c r="BG107" s="206">
        <f>IF(N107="zákl. přenesená",J107,0)</f>
        <v>0</v>
      </c>
      <c r="BH107" s="206">
        <f>IF(N107="sníž. přenesená",J107,0)</f>
        <v>0</v>
      </c>
      <c r="BI107" s="206">
        <f>IF(N107="nulová",J107,0)</f>
        <v>0</v>
      </c>
      <c r="BJ107" s="15" t="s">
        <v>23</v>
      </c>
      <c r="BK107" s="206">
        <f>ROUND(I107*H107,2)</f>
        <v>0</v>
      </c>
      <c r="BL107" s="15" t="s">
        <v>120</v>
      </c>
      <c r="BM107" s="205" t="s">
        <v>235</v>
      </c>
    </row>
    <row r="108" s="2" customFormat="1" ht="16.5" customHeight="1">
      <c r="A108" s="36"/>
      <c r="B108" s="37"/>
      <c r="C108" s="194" t="s">
        <v>236</v>
      </c>
      <c r="D108" s="194" t="s">
        <v>122</v>
      </c>
      <c r="E108" s="195" t="s">
        <v>237</v>
      </c>
      <c r="F108" s="196" t="s">
        <v>238</v>
      </c>
      <c r="G108" s="197" t="s">
        <v>138</v>
      </c>
      <c r="H108" s="198">
        <v>30</v>
      </c>
      <c r="I108" s="199"/>
      <c r="J108" s="200">
        <f>ROUND(I108*H108,2)</f>
        <v>0</v>
      </c>
      <c r="K108" s="196" t="s">
        <v>139</v>
      </c>
      <c r="L108" s="42"/>
      <c r="M108" s="201" t="s">
        <v>22</v>
      </c>
      <c r="N108" s="202" t="s">
        <v>48</v>
      </c>
      <c r="O108" s="82"/>
      <c r="P108" s="203">
        <f>O108*H108</f>
        <v>0</v>
      </c>
      <c r="Q108" s="203">
        <v>0</v>
      </c>
      <c r="R108" s="203">
        <f>Q108*H108</f>
        <v>0</v>
      </c>
      <c r="S108" s="203">
        <v>0</v>
      </c>
      <c r="T108" s="204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205" t="s">
        <v>120</v>
      </c>
      <c r="AT108" s="205" t="s">
        <v>122</v>
      </c>
      <c r="AU108" s="205" t="s">
        <v>23</v>
      </c>
      <c r="AY108" s="15" t="s">
        <v>121</v>
      </c>
      <c r="BE108" s="206">
        <f>IF(N108="základní",J108,0)</f>
        <v>0</v>
      </c>
      <c r="BF108" s="206">
        <f>IF(N108="snížená",J108,0)</f>
        <v>0</v>
      </c>
      <c r="BG108" s="206">
        <f>IF(N108="zákl. přenesená",J108,0)</f>
        <v>0</v>
      </c>
      <c r="BH108" s="206">
        <f>IF(N108="sníž. přenesená",J108,0)</f>
        <v>0</v>
      </c>
      <c r="BI108" s="206">
        <f>IF(N108="nulová",J108,0)</f>
        <v>0</v>
      </c>
      <c r="BJ108" s="15" t="s">
        <v>23</v>
      </c>
      <c r="BK108" s="206">
        <f>ROUND(I108*H108,2)</f>
        <v>0</v>
      </c>
      <c r="BL108" s="15" t="s">
        <v>120</v>
      </c>
      <c r="BM108" s="205" t="s">
        <v>239</v>
      </c>
    </row>
    <row r="109" s="2" customFormat="1" ht="24.15" customHeight="1">
      <c r="A109" s="36"/>
      <c r="B109" s="37"/>
      <c r="C109" s="194" t="s">
        <v>240</v>
      </c>
      <c r="D109" s="194" t="s">
        <v>122</v>
      </c>
      <c r="E109" s="195" t="s">
        <v>241</v>
      </c>
      <c r="F109" s="196" t="s">
        <v>242</v>
      </c>
      <c r="G109" s="197" t="s">
        <v>138</v>
      </c>
      <c r="H109" s="198">
        <v>1</v>
      </c>
      <c r="I109" s="199"/>
      <c r="J109" s="200">
        <f>ROUND(I109*H109,2)</f>
        <v>0</v>
      </c>
      <c r="K109" s="196" t="s">
        <v>139</v>
      </c>
      <c r="L109" s="42"/>
      <c r="M109" s="201" t="s">
        <v>22</v>
      </c>
      <c r="N109" s="202" t="s">
        <v>48</v>
      </c>
      <c r="O109" s="82"/>
      <c r="P109" s="203">
        <f>O109*H109</f>
        <v>0</v>
      </c>
      <c r="Q109" s="203">
        <v>0</v>
      </c>
      <c r="R109" s="203">
        <f>Q109*H109</f>
        <v>0</v>
      </c>
      <c r="S109" s="203">
        <v>0</v>
      </c>
      <c r="T109" s="204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205" t="s">
        <v>120</v>
      </c>
      <c r="AT109" s="205" t="s">
        <v>122</v>
      </c>
      <c r="AU109" s="205" t="s">
        <v>23</v>
      </c>
      <c r="AY109" s="15" t="s">
        <v>121</v>
      </c>
      <c r="BE109" s="206">
        <f>IF(N109="základní",J109,0)</f>
        <v>0</v>
      </c>
      <c r="BF109" s="206">
        <f>IF(N109="snížená",J109,0)</f>
        <v>0</v>
      </c>
      <c r="BG109" s="206">
        <f>IF(N109="zákl. přenesená",J109,0)</f>
        <v>0</v>
      </c>
      <c r="BH109" s="206">
        <f>IF(N109="sníž. přenesená",J109,0)</f>
        <v>0</v>
      </c>
      <c r="BI109" s="206">
        <f>IF(N109="nulová",J109,0)</f>
        <v>0</v>
      </c>
      <c r="BJ109" s="15" t="s">
        <v>23</v>
      </c>
      <c r="BK109" s="206">
        <f>ROUND(I109*H109,2)</f>
        <v>0</v>
      </c>
      <c r="BL109" s="15" t="s">
        <v>120</v>
      </c>
      <c r="BM109" s="205" t="s">
        <v>243</v>
      </c>
    </row>
    <row r="110" s="2" customFormat="1" ht="16.5" customHeight="1">
      <c r="A110" s="36"/>
      <c r="B110" s="37"/>
      <c r="C110" s="194" t="s">
        <v>244</v>
      </c>
      <c r="D110" s="194" t="s">
        <v>122</v>
      </c>
      <c r="E110" s="195" t="s">
        <v>245</v>
      </c>
      <c r="F110" s="196" t="s">
        <v>246</v>
      </c>
      <c r="G110" s="197" t="s">
        <v>138</v>
      </c>
      <c r="H110" s="198">
        <v>1</v>
      </c>
      <c r="I110" s="199"/>
      <c r="J110" s="200">
        <f>ROUND(I110*H110,2)</f>
        <v>0</v>
      </c>
      <c r="K110" s="196" t="s">
        <v>139</v>
      </c>
      <c r="L110" s="42"/>
      <c r="M110" s="201" t="s">
        <v>22</v>
      </c>
      <c r="N110" s="202" t="s">
        <v>48</v>
      </c>
      <c r="O110" s="82"/>
      <c r="P110" s="203">
        <f>O110*H110</f>
        <v>0</v>
      </c>
      <c r="Q110" s="203">
        <v>0</v>
      </c>
      <c r="R110" s="203">
        <f>Q110*H110</f>
        <v>0</v>
      </c>
      <c r="S110" s="203">
        <v>0</v>
      </c>
      <c r="T110" s="204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205" t="s">
        <v>120</v>
      </c>
      <c r="AT110" s="205" t="s">
        <v>122</v>
      </c>
      <c r="AU110" s="205" t="s">
        <v>23</v>
      </c>
      <c r="AY110" s="15" t="s">
        <v>121</v>
      </c>
      <c r="BE110" s="206">
        <f>IF(N110="základní",J110,0)</f>
        <v>0</v>
      </c>
      <c r="BF110" s="206">
        <f>IF(N110="snížená",J110,0)</f>
        <v>0</v>
      </c>
      <c r="BG110" s="206">
        <f>IF(N110="zákl. přenesená",J110,0)</f>
        <v>0</v>
      </c>
      <c r="BH110" s="206">
        <f>IF(N110="sníž. přenesená",J110,0)</f>
        <v>0</v>
      </c>
      <c r="BI110" s="206">
        <f>IF(N110="nulová",J110,0)</f>
        <v>0</v>
      </c>
      <c r="BJ110" s="15" t="s">
        <v>23</v>
      </c>
      <c r="BK110" s="206">
        <f>ROUND(I110*H110,2)</f>
        <v>0</v>
      </c>
      <c r="BL110" s="15" t="s">
        <v>120</v>
      </c>
      <c r="BM110" s="205" t="s">
        <v>247</v>
      </c>
    </row>
    <row r="111" s="2" customFormat="1" ht="16.5" customHeight="1">
      <c r="A111" s="36"/>
      <c r="B111" s="37"/>
      <c r="C111" s="194" t="s">
        <v>248</v>
      </c>
      <c r="D111" s="194" t="s">
        <v>122</v>
      </c>
      <c r="E111" s="195" t="s">
        <v>249</v>
      </c>
      <c r="F111" s="196" t="s">
        <v>250</v>
      </c>
      <c r="G111" s="197" t="s">
        <v>138</v>
      </c>
      <c r="H111" s="198">
        <v>1</v>
      </c>
      <c r="I111" s="199"/>
      <c r="J111" s="200">
        <f>ROUND(I111*H111,2)</f>
        <v>0</v>
      </c>
      <c r="K111" s="196" t="s">
        <v>139</v>
      </c>
      <c r="L111" s="42"/>
      <c r="M111" s="201" t="s">
        <v>22</v>
      </c>
      <c r="N111" s="202" t="s">
        <v>48</v>
      </c>
      <c r="O111" s="82"/>
      <c r="P111" s="203">
        <f>O111*H111</f>
        <v>0</v>
      </c>
      <c r="Q111" s="203">
        <v>0</v>
      </c>
      <c r="R111" s="203">
        <f>Q111*H111</f>
        <v>0</v>
      </c>
      <c r="S111" s="203">
        <v>0</v>
      </c>
      <c r="T111" s="204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205" t="s">
        <v>120</v>
      </c>
      <c r="AT111" s="205" t="s">
        <v>122</v>
      </c>
      <c r="AU111" s="205" t="s">
        <v>23</v>
      </c>
      <c r="AY111" s="15" t="s">
        <v>121</v>
      </c>
      <c r="BE111" s="206">
        <f>IF(N111="základní",J111,0)</f>
        <v>0</v>
      </c>
      <c r="BF111" s="206">
        <f>IF(N111="snížená",J111,0)</f>
        <v>0</v>
      </c>
      <c r="BG111" s="206">
        <f>IF(N111="zákl. přenesená",J111,0)</f>
        <v>0</v>
      </c>
      <c r="BH111" s="206">
        <f>IF(N111="sníž. přenesená",J111,0)</f>
        <v>0</v>
      </c>
      <c r="BI111" s="206">
        <f>IF(N111="nulová",J111,0)</f>
        <v>0</v>
      </c>
      <c r="BJ111" s="15" t="s">
        <v>23</v>
      </c>
      <c r="BK111" s="206">
        <f>ROUND(I111*H111,2)</f>
        <v>0</v>
      </c>
      <c r="BL111" s="15" t="s">
        <v>120</v>
      </c>
      <c r="BM111" s="205" t="s">
        <v>251</v>
      </c>
    </row>
    <row r="112" s="2" customFormat="1" ht="16.5" customHeight="1">
      <c r="A112" s="36"/>
      <c r="B112" s="37"/>
      <c r="C112" s="194" t="s">
        <v>252</v>
      </c>
      <c r="D112" s="194" t="s">
        <v>122</v>
      </c>
      <c r="E112" s="195" t="s">
        <v>253</v>
      </c>
      <c r="F112" s="196" t="s">
        <v>254</v>
      </c>
      <c r="G112" s="197" t="s">
        <v>138</v>
      </c>
      <c r="H112" s="198">
        <v>1</v>
      </c>
      <c r="I112" s="199"/>
      <c r="J112" s="200">
        <f>ROUND(I112*H112,2)</f>
        <v>0</v>
      </c>
      <c r="K112" s="196" t="s">
        <v>139</v>
      </c>
      <c r="L112" s="42"/>
      <c r="M112" s="201" t="s">
        <v>22</v>
      </c>
      <c r="N112" s="202" t="s">
        <v>48</v>
      </c>
      <c r="O112" s="82"/>
      <c r="P112" s="203">
        <f>O112*H112</f>
        <v>0</v>
      </c>
      <c r="Q112" s="203">
        <v>0</v>
      </c>
      <c r="R112" s="203">
        <f>Q112*H112</f>
        <v>0</v>
      </c>
      <c r="S112" s="203">
        <v>0</v>
      </c>
      <c r="T112" s="204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205" t="s">
        <v>120</v>
      </c>
      <c r="AT112" s="205" t="s">
        <v>122</v>
      </c>
      <c r="AU112" s="205" t="s">
        <v>23</v>
      </c>
      <c r="AY112" s="15" t="s">
        <v>121</v>
      </c>
      <c r="BE112" s="206">
        <f>IF(N112="základní",J112,0)</f>
        <v>0</v>
      </c>
      <c r="BF112" s="206">
        <f>IF(N112="snížená",J112,0)</f>
        <v>0</v>
      </c>
      <c r="BG112" s="206">
        <f>IF(N112="zákl. přenesená",J112,0)</f>
        <v>0</v>
      </c>
      <c r="BH112" s="206">
        <f>IF(N112="sníž. přenesená",J112,0)</f>
        <v>0</v>
      </c>
      <c r="BI112" s="206">
        <f>IF(N112="nulová",J112,0)</f>
        <v>0</v>
      </c>
      <c r="BJ112" s="15" t="s">
        <v>23</v>
      </c>
      <c r="BK112" s="206">
        <f>ROUND(I112*H112,2)</f>
        <v>0</v>
      </c>
      <c r="BL112" s="15" t="s">
        <v>120</v>
      </c>
      <c r="BM112" s="205" t="s">
        <v>255</v>
      </c>
    </row>
    <row r="113" s="2" customFormat="1" ht="16.5" customHeight="1">
      <c r="A113" s="36"/>
      <c r="B113" s="37"/>
      <c r="C113" s="194" t="s">
        <v>256</v>
      </c>
      <c r="D113" s="194" t="s">
        <v>122</v>
      </c>
      <c r="E113" s="195" t="s">
        <v>257</v>
      </c>
      <c r="F113" s="196" t="s">
        <v>258</v>
      </c>
      <c r="G113" s="197" t="s">
        <v>138</v>
      </c>
      <c r="H113" s="198">
        <v>1</v>
      </c>
      <c r="I113" s="199"/>
      <c r="J113" s="200">
        <f>ROUND(I113*H113,2)</f>
        <v>0</v>
      </c>
      <c r="K113" s="196" t="s">
        <v>139</v>
      </c>
      <c r="L113" s="42"/>
      <c r="M113" s="201" t="s">
        <v>22</v>
      </c>
      <c r="N113" s="202" t="s">
        <v>48</v>
      </c>
      <c r="O113" s="82"/>
      <c r="P113" s="203">
        <f>O113*H113</f>
        <v>0</v>
      </c>
      <c r="Q113" s="203">
        <v>0</v>
      </c>
      <c r="R113" s="203">
        <f>Q113*H113</f>
        <v>0</v>
      </c>
      <c r="S113" s="203">
        <v>0</v>
      </c>
      <c r="T113" s="204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205" t="s">
        <v>120</v>
      </c>
      <c r="AT113" s="205" t="s">
        <v>122</v>
      </c>
      <c r="AU113" s="205" t="s">
        <v>23</v>
      </c>
      <c r="AY113" s="15" t="s">
        <v>121</v>
      </c>
      <c r="BE113" s="206">
        <f>IF(N113="základní",J113,0)</f>
        <v>0</v>
      </c>
      <c r="BF113" s="206">
        <f>IF(N113="snížená",J113,0)</f>
        <v>0</v>
      </c>
      <c r="BG113" s="206">
        <f>IF(N113="zákl. přenesená",J113,0)</f>
        <v>0</v>
      </c>
      <c r="BH113" s="206">
        <f>IF(N113="sníž. přenesená",J113,0)</f>
        <v>0</v>
      </c>
      <c r="BI113" s="206">
        <f>IF(N113="nulová",J113,0)</f>
        <v>0</v>
      </c>
      <c r="BJ113" s="15" t="s">
        <v>23</v>
      </c>
      <c r="BK113" s="206">
        <f>ROUND(I113*H113,2)</f>
        <v>0</v>
      </c>
      <c r="BL113" s="15" t="s">
        <v>120</v>
      </c>
      <c r="BM113" s="205" t="s">
        <v>259</v>
      </c>
    </row>
    <row r="114" s="2" customFormat="1" ht="16.5" customHeight="1">
      <c r="A114" s="36"/>
      <c r="B114" s="37"/>
      <c r="C114" s="194" t="s">
        <v>260</v>
      </c>
      <c r="D114" s="194" t="s">
        <v>122</v>
      </c>
      <c r="E114" s="195" t="s">
        <v>261</v>
      </c>
      <c r="F114" s="196" t="s">
        <v>262</v>
      </c>
      <c r="G114" s="197" t="s">
        <v>138</v>
      </c>
      <c r="H114" s="198">
        <v>4</v>
      </c>
      <c r="I114" s="199"/>
      <c r="J114" s="200">
        <f>ROUND(I114*H114,2)</f>
        <v>0</v>
      </c>
      <c r="K114" s="196" t="s">
        <v>139</v>
      </c>
      <c r="L114" s="42"/>
      <c r="M114" s="201" t="s">
        <v>22</v>
      </c>
      <c r="N114" s="202" t="s">
        <v>48</v>
      </c>
      <c r="O114" s="82"/>
      <c r="P114" s="203">
        <f>O114*H114</f>
        <v>0</v>
      </c>
      <c r="Q114" s="203">
        <v>0</v>
      </c>
      <c r="R114" s="203">
        <f>Q114*H114</f>
        <v>0</v>
      </c>
      <c r="S114" s="203">
        <v>0</v>
      </c>
      <c r="T114" s="204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205" t="s">
        <v>120</v>
      </c>
      <c r="AT114" s="205" t="s">
        <v>122</v>
      </c>
      <c r="AU114" s="205" t="s">
        <v>23</v>
      </c>
      <c r="AY114" s="15" t="s">
        <v>121</v>
      </c>
      <c r="BE114" s="206">
        <f>IF(N114="základní",J114,0)</f>
        <v>0</v>
      </c>
      <c r="BF114" s="206">
        <f>IF(N114="snížená",J114,0)</f>
        <v>0</v>
      </c>
      <c r="BG114" s="206">
        <f>IF(N114="zákl. přenesená",J114,0)</f>
        <v>0</v>
      </c>
      <c r="BH114" s="206">
        <f>IF(N114="sníž. přenesená",J114,0)</f>
        <v>0</v>
      </c>
      <c r="BI114" s="206">
        <f>IF(N114="nulová",J114,0)</f>
        <v>0</v>
      </c>
      <c r="BJ114" s="15" t="s">
        <v>23</v>
      </c>
      <c r="BK114" s="206">
        <f>ROUND(I114*H114,2)</f>
        <v>0</v>
      </c>
      <c r="BL114" s="15" t="s">
        <v>120</v>
      </c>
      <c r="BM114" s="205" t="s">
        <v>263</v>
      </c>
    </row>
    <row r="115" s="2" customFormat="1" ht="16.5" customHeight="1">
      <c r="A115" s="36"/>
      <c r="B115" s="37"/>
      <c r="C115" s="194" t="s">
        <v>264</v>
      </c>
      <c r="D115" s="194" t="s">
        <v>122</v>
      </c>
      <c r="E115" s="195" t="s">
        <v>265</v>
      </c>
      <c r="F115" s="196" t="s">
        <v>266</v>
      </c>
      <c r="G115" s="197" t="s">
        <v>138</v>
      </c>
      <c r="H115" s="198">
        <v>3</v>
      </c>
      <c r="I115" s="199"/>
      <c r="J115" s="200">
        <f>ROUND(I115*H115,2)</f>
        <v>0</v>
      </c>
      <c r="K115" s="196" t="s">
        <v>139</v>
      </c>
      <c r="L115" s="42"/>
      <c r="M115" s="201" t="s">
        <v>22</v>
      </c>
      <c r="N115" s="202" t="s">
        <v>48</v>
      </c>
      <c r="O115" s="82"/>
      <c r="P115" s="203">
        <f>O115*H115</f>
        <v>0</v>
      </c>
      <c r="Q115" s="203">
        <v>0</v>
      </c>
      <c r="R115" s="203">
        <f>Q115*H115</f>
        <v>0</v>
      </c>
      <c r="S115" s="203">
        <v>0</v>
      </c>
      <c r="T115" s="204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205" t="s">
        <v>120</v>
      </c>
      <c r="AT115" s="205" t="s">
        <v>122</v>
      </c>
      <c r="AU115" s="205" t="s">
        <v>23</v>
      </c>
      <c r="AY115" s="15" t="s">
        <v>121</v>
      </c>
      <c r="BE115" s="206">
        <f>IF(N115="základní",J115,0)</f>
        <v>0</v>
      </c>
      <c r="BF115" s="206">
        <f>IF(N115="snížená",J115,0)</f>
        <v>0</v>
      </c>
      <c r="BG115" s="206">
        <f>IF(N115="zákl. přenesená",J115,0)</f>
        <v>0</v>
      </c>
      <c r="BH115" s="206">
        <f>IF(N115="sníž. přenesená",J115,0)</f>
        <v>0</v>
      </c>
      <c r="BI115" s="206">
        <f>IF(N115="nulová",J115,0)</f>
        <v>0</v>
      </c>
      <c r="BJ115" s="15" t="s">
        <v>23</v>
      </c>
      <c r="BK115" s="206">
        <f>ROUND(I115*H115,2)</f>
        <v>0</v>
      </c>
      <c r="BL115" s="15" t="s">
        <v>120</v>
      </c>
      <c r="BM115" s="205" t="s">
        <v>267</v>
      </c>
    </row>
    <row r="116" s="2" customFormat="1" ht="16.5" customHeight="1">
      <c r="A116" s="36"/>
      <c r="B116" s="37"/>
      <c r="C116" s="194" t="s">
        <v>268</v>
      </c>
      <c r="D116" s="194" t="s">
        <v>122</v>
      </c>
      <c r="E116" s="195" t="s">
        <v>269</v>
      </c>
      <c r="F116" s="196" t="s">
        <v>270</v>
      </c>
      <c r="G116" s="197" t="s">
        <v>138</v>
      </c>
      <c r="H116" s="198">
        <v>3</v>
      </c>
      <c r="I116" s="199"/>
      <c r="J116" s="200">
        <f>ROUND(I116*H116,2)</f>
        <v>0</v>
      </c>
      <c r="K116" s="196" t="s">
        <v>139</v>
      </c>
      <c r="L116" s="42"/>
      <c r="M116" s="201" t="s">
        <v>22</v>
      </c>
      <c r="N116" s="202" t="s">
        <v>48</v>
      </c>
      <c r="O116" s="82"/>
      <c r="P116" s="203">
        <f>O116*H116</f>
        <v>0</v>
      </c>
      <c r="Q116" s="203">
        <v>0</v>
      </c>
      <c r="R116" s="203">
        <f>Q116*H116</f>
        <v>0</v>
      </c>
      <c r="S116" s="203">
        <v>0</v>
      </c>
      <c r="T116" s="204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205" t="s">
        <v>120</v>
      </c>
      <c r="AT116" s="205" t="s">
        <v>122</v>
      </c>
      <c r="AU116" s="205" t="s">
        <v>23</v>
      </c>
      <c r="AY116" s="15" t="s">
        <v>121</v>
      </c>
      <c r="BE116" s="206">
        <f>IF(N116="základní",J116,0)</f>
        <v>0</v>
      </c>
      <c r="BF116" s="206">
        <f>IF(N116="snížená",J116,0)</f>
        <v>0</v>
      </c>
      <c r="BG116" s="206">
        <f>IF(N116="zákl. přenesená",J116,0)</f>
        <v>0</v>
      </c>
      <c r="BH116" s="206">
        <f>IF(N116="sníž. přenesená",J116,0)</f>
        <v>0</v>
      </c>
      <c r="BI116" s="206">
        <f>IF(N116="nulová",J116,0)</f>
        <v>0</v>
      </c>
      <c r="BJ116" s="15" t="s">
        <v>23</v>
      </c>
      <c r="BK116" s="206">
        <f>ROUND(I116*H116,2)</f>
        <v>0</v>
      </c>
      <c r="BL116" s="15" t="s">
        <v>120</v>
      </c>
      <c r="BM116" s="205" t="s">
        <v>271</v>
      </c>
    </row>
    <row r="117" s="2" customFormat="1" ht="16.5" customHeight="1">
      <c r="A117" s="36"/>
      <c r="B117" s="37"/>
      <c r="C117" s="194" t="s">
        <v>272</v>
      </c>
      <c r="D117" s="194" t="s">
        <v>122</v>
      </c>
      <c r="E117" s="195" t="s">
        <v>273</v>
      </c>
      <c r="F117" s="196" t="s">
        <v>274</v>
      </c>
      <c r="G117" s="197" t="s">
        <v>138</v>
      </c>
      <c r="H117" s="198">
        <v>5</v>
      </c>
      <c r="I117" s="199"/>
      <c r="J117" s="200">
        <f>ROUND(I117*H117,2)</f>
        <v>0</v>
      </c>
      <c r="K117" s="196" t="s">
        <v>139</v>
      </c>
      <c r="L117" s="42"/>
      <c r="M117" s="201" t="s">
        <v>22</v>
      </c>
      <c r="N117" s="202" t="s">
        <v>48</v>
      </c>
      <c r="O117" s="82"/>
      <c r="P117" s="203">
        <f>O117*H117</f>
        <v>0</v>
      </c>
      <c r="Q117" s="203">
        <v>0</v>
      </c>
      <c r="R117" s="203">
        <f>Q117*H117</f>
        <v>0</v>
      </c>
      <c r="S117" s="203">
        <v>0</v>
      </c>
      <c r="T117" s="204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205" t="s">
        <v>120</v>
      </c>
      <c r="AT117" s="205" t="s">
        <v>122</v>
      </c>
      <c r="AU117" s="205" t="s">
        <v>23</v>
      </c>
      <c r="AY117" s="15" t="s">
        <v>121</v>
      </c>
      <c r="BE117" s="206">
        <f>IF(N117="základní",J117,0)</f>
        <v>0</v>
      </c>
      <c r="BF117" s="206">
        <f>IF(N117="snížená",J117,0)</f>
        <v>0</v>
      </c>
      <c r="BG117" s="206">
        <f>IF(N117="zákl. přenesená",J117,0)</f>
        <v>0</v>
      </c>
      <c r="BH117" s="206">
        <f>IF(N117="sníž. přenesená",J117,0)</f>
        <v>0</v>
      </c>
      <c r="BI117" s="206">
        <f>IF(N117="nulová",J117,0)</f>
        <v>0</v>
      </c>
      <c r="BJ117" s="15" t="s">
        <v>23</v>
      </c>
      <c r="BK117" s="206">
        <f>ROUND(I117*H117,2)</f>
        <v>0</v>
      </c>
      <c r="BL117" s="15" t="s">
        <v>120</v>
      </c>
      <c r="BM117" s="205" t="s">
        <v>275</v>
      </c>
    </row>
    <row r="118" s="2" customFormat="1" ht="16.5" customHeight="1">
      <c r="A118" s="36"/>
      <c r="B118" s="37"/>
      <c r="C118" s="194" t="s">
        <v>276</v>
      </c>
      <c r="D118" s="194" t="s">
        <v>122</v>
      </c>
      <c r="E118" s="195" t="s">
        <v>277</v>
      </c>
      <c r="F118" s="196" t="s">
        <v>278</v>
      </c>
      <c r="G118" s="197" t="s">
        <v>138</v>
      </c>
      <c r="H118" s="198">
        <v>2</v>
      </c>
      <c r="I118" s="199"/>
      <c r="J118" s="200">
        <f>ROUND(I118*H118,2)</f>
        <v>0</v>
      </c>
      <c r="K118" s="196" t="s">
        <v>139</v>
      </c>
      <c r="L118" s="42"/>
      <c r="M118" s="201" t="s">
        <v>22</v>
      </c>
      <c r="N118" s="202" t="s">
        <v>48</v>
      </c>
      <c r="O118" s="82"/>
      <c r="P118" s="203">
        <f>O118*H118</f>
        <v>0</v>
      </c>
      <c r="Q118" s="203">
        <v>0</v>
      </c>
      <c r="R118" s="203">
        <f>Q118*H118</f>
        <v>0</v>
      </c>
      <c r="S118" s="203">
        <v>0</v>
      </c>
      <c r="T118" s="204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205" t="s">
        <v>120</v>
      </c>
      <c r="AT118" s="205" t="s">
        <v>122</v>
      </c>
      <c r="AU118" s="205" t="s">
        <v>23</v>
      </c>
      <c r="AY118" s="15" t="s">
        <v>121</v>
      </c>
      <c r="BE118" s="206">
        <f>IF(N118="základní",J118,0)</f>
        <v>0</v>
      </c>
      <c r="BF118" s="206">
        <f>IF(N118="snížená",J118,0)</f>
        <v>0</v>
      </c>
      <c r="BG118" s="206">
        <f>IF(N118="zákl. přenesená",J118,0)</f>
        <v>0</v>
      </c>
      <c r="BH118" s="206">
        <f>IF(N118="sníž. přenesená",J118,0)</f>
        <v>0</v>
      </c>
      <c r="BI118" s="206">
        <f>IF(N118="nulová",J118,0)</f>
        <v>0</v>
      </c>
      <c r="BJ118" s="15" t="s">
        <v>23</v>
      </c>
      <c r="BK118" s="206">
        <f>ROUND(I118*H118,2)</f>
        <v>0</v>
      </c>
      <c r="BL118" s="15" t="s">
        <v>120</v>
      </c>
      <c r="BM118" s="205" t="s">
        <v>279</v>
      </c>
    </row>
    <row r="119" s="2" customFormat="1" ht="16.5" customHeight="1">
      <c r="A119" s="36"/>
      <c r="B119" s="37"/>
      <c r="C119" s="194" t="s">
        <v>280</v>
      </c>
      <c r="D119" s="194" t="s">
        <v>122</v>
      </c>
      <c r="E119" s="195" t="s">
        <v>281</v>
      </c>
      <c r="F119" s="196" t="s">
        <v>282</v>
      </c>
      <c r="G119" s="197" t="s">
        <v>138</v>
      </c>
      <c r="H119" s="198">
        <v>2</v>
      </c>
      <c r="I119" s="199"/>
      <c r="J119" s="200">
        <f>ROUND(I119*H119,2)</f>
        <v>0</v>
      </c>
      <c r="K119" s="196" t="s">
        <v>139</v>
      </c>
      <c r="L119" s="42"/>
      <c r="M119" s="201" t="s">
        <v>22</v>
      </c>
      <c r="N119" s="202" t="s">
        <v>48</v>
      </c>
      <c r="O119" s="82"/>
      <c r="P119" s="203">
        <f>O119*H119</f>
        <v>0</v>
      </c>
      <c r="Q119" s="203">
        <v>0</v>
      </c>
      <c r="R119" s="203">
        <f>Q119*H119</f>
        <v>0</v>
      </c>
      <c r="S119" s="203">
        <v>0</v>
      </c>
      <c r="T119" s="204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205" t="s">
        <v>120</v>
      </c>
      <c r="AT119" s="205" t="s">
        <v>122</v>
      </c>
      <c r="AU119" s="205" t="s">
        <v>23</v>
      </c>
      <c r="AY119" s="15" t="s">
        <v>121</v>
      </c>
      <c r="BE119" s="206">
        <f>IF(N119="základní",J119,0)</f>
        <v>0</v>
      </c>
      <c r="BF119" s="206">
        <f>IF(N119="snížená",J119,0)</f>
        <v>0</v>
      </c>
      <c r="BG119" s="206">
        <f>IF(N119="zákl. přenesená",J119,0)</f>
        <v>0</v>
      </c>
      <c r="BH119" s="206">
        <f>IF(N119="sníž. přenesená",J119,0)</f>
        <v>0</v>
      </c>
      <c r="BI119" s="206">
        <f>IF(N119="nulová",J119,0)</f>
        <v>0</v>
      </c>
      <c r="BJ119" s="15" t="s">
        <v>23</v>
      </c>
      <c r="BK119" s="206">
        <f>ROUND(I119*H119,2)</f>
        <v>0</v>
      </c>
      <c r="BL119" s="15" t="s">
        <v>120</v>
      </c>
      <c r="BM119" s="205" t="s">
        <v>283</v>
      </c>
    </row>
    <row r="120" s="2" customFormat="1" ht="21.75" customHeight="1">
      <c r="A120" s="36"/>
      <c r="B120" s="37"/>
      <c r="C120" s="194" t="s">
        <v>284</v>
      </c>
      <c r="D120" s="194" t="s">
        <v>122</v>
      </c>
      <c r="E120" s="195" t="s">
        <v>285</v>
      </c>
      <c r="F120" s="196" t="s">
        <v>286</v>
      </c>
      <c r="G120" s="197" t="s">
        <v>138</v>
      </c>
      <c r="H120" s="198">
        <v>1</v>
      </c>
      <c r="I120" s="199"/>
      <c r="J120" s="200">
        <f>ROUND(I120*H120,2)</f>
        <v>0</v>
      </c>
      <c r="K120" s="196" t="s">
        <v>139</v>
      </c>
      <c r="L120" s="42"/>
      <c r="M120" s="201" t="s">
        <v>22</v>
      </c>
      <c r="N120" s="202" t="s">
        <v>48</v>
      </c>
      <c r="O120" s="82"/>
      <c r="P120" s="203">
        <f>O120*H120</f>
        <v>0</v>
      </c>
      <c r="Q120" s="203">
        <v>0</v>
      </c>
      <c r="R120" s="203">
        <f>Q120*H120</f>
        <v>0</v>
      </c>
      <c r="S120" s="203">
        <v>0</v>
      </c>
      <c r="T120" s="204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205" t="s">
        <v>120</v>
      </c>
      <c r="AT120" s="205" t="s">
        <v>122</v>
      </c>
      <c r="AU120" s="205" t="s">
        <v>23</v>
      </c>
      <c r="AY120" s="15" t="s">
        <v>121</v>
      </c>
      <c r="BE120" s="206">
        <f>IF(N120="základní",J120,0)</f>
        <v>0</v>
      </c>
      <c r="BF120" s="206">
        <f>IF(N120="snížená",J120,0)</f>
        <v>0</v>
      </c>
      <c r="BG120" s="206">
        <f>IF(N120="zákl. přenesená",J120,0)</f>
        <v>0</v>
      </c>
      <c r="BH120" s="206">
        <f>IF(N120="sníž. přenesená",J120,0)</f>
        <v>0</v>
      </c>
      <c r="BI120" s="206">
        <f>IF(N120="nulová",J120,0)</f>
        <v>0</v>
      </c>
      <c r="BJ120" s="15" t="s">
        <v>23</v>
      </c>
      <c r="BK120" s="206">
        <f>ROUND(I120*H120,2)</f>
        <v>0</v>
      </c>
      <c r="BL120" s="15" t="s">
        <v>120</v>
      </c>
      <c r="BM120" s="205" t="s">
        <v>287</v>
      </c>
    </row>
    <row r="121" s="2" customFormat="1" ht="16.5" customHeight="1">
      <c r="A121" s="36"/>
      <c r="B121" s="37"/>
      <c r="C121" s="194" t="s">
        <v>288</v>
      </c>
      <c r="D121" s="194" t="s">
        <v>122</v>
      </c>
      <c r="E121" s="195" t="s">
        <v>289</v>
      </c>
      <c r="F121" s="196" t="s">
        <v>290</v>
      </c>
      <c r="G121" s="197" t="s">
        <v>138</v>
      </c>
      <c r="H121" s="198">
        <v>1</v>
      </c>
      <c r="I121" s="199"/>
      <c r="J121" s="200">
        <f>ROUND(I121*H121,2)</f>
        <v>0</v>
      </c>
      <c r="K121" s="196" t="s">
        <v>139</v>
      </c>
      <c r="L121" s="42"/>
      <c r="M121" s="201" t="s">
        <v>22</v>
      </c>
      <c r="N121" s="202" t="s">
        <v>48</v>
      </c>
      <c r="O121" s="82"/>
      <c r="P121" s="203">
        <f>O121*H121</f>
        <v>0</v>
      </c>
      <c r="Q121" s="203">
        <v>0</v>
      </c>
      <c r="R121" s="203">
        <f>Q121*H121</f>
        <v>0</v>
      </c>
      <c r="S121" s="203">
        <v>0</v>
      </c>
      <c r="T121" s="204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05" t="s">
        <v>120</v>
      </c>
      <c r="AT121" s="205" t="s">
        <v>122</v>
      </c>
      <c r="AU121" s="205" t="s">
        <v>23</v>
      </c>
      <c r="AY121" s="15" t="s">
        <v>121</v>
      </c>
      <c r="BE121" s="206">
        <f>IF(N121="základní",J121,0)</f>
        <v>0</v>
      </c>
      <c r="BF121" s="206">
        <f>IF(N121="snížená",J121,0)</f>
        <v>0</v>
      </c>
      <c r="BG121" s="206">
        <f>IF(N121="zákl. přenesená",J121,0)</f>
        <v>0</v>
      </c>
      <c r="BH121" s="206">
        <f>IF(N121="sníž. přenesená",J121,0)</f>
        <v>0</v>
      </c>
      <c r="BI121" s="206">
        <f>IF(N121="nulová",J121,0)</f>
        <v>0</v>
      </c>
      <c r="BJ121" s="15" t="s">
        <v>23</v>
      </c>
      <c r="BK121" s="206">
        <f>ROUND(I121*H121,2)</f>
        <v>0</v>
      </c>
      <c r="BL121" s="15" t="s">
        <v>120</v>
      </c>
      <c r="BM121" s="205" t="s">
        <v>291</v>
      </c>
    </row>
    <row r="122" s="2" customFormat="1" ht="16.5" customHeight="1">
      <c r="A122" s="36"/>
      <c r="B122" s="37"/>
      <c r="C122" s="194" t="s">
        <v>292</v>
      </c>
      <c r="D122" s="194" t="s">
        <v>122</v>
      </c>
      <c r="E122" s="195" t="s">
        <v>293</v>
      </c>
      <c r="F122" s="196" t="s">
        <v>294</v>
      </c>
      <c r="G122" s="197" t="s">
        <v>138</v>
      </c>
      <c r="H122" s="198">
        <v>1</v>
      </c>
      <c r="I122" s="199"/>
      <c r="J122" s="200">
        <f>ROUND(I122*H122,2)</f>
        <v>0</v>
      </c>
      <c r="K122" s="196" t="s">
        <v>139</v>
      </c>
      <c r="L122" s="42"/>
      <c r="M122" s="201" t="s">
        <v>22</v>
      </c>
      <c r="N122" s="202" t="s">
        <v>48</v>
      </c>
      <c r="O122" s="82"/>
      <c r="P122" s="203">
        <f>O122*H122</f>
        <v>0</v>
      </c>
      <c r="Q122" s="203">
        <v>0</v>
      </c>
      <c r="R122" s="203">
        <f>Q122*H122</f>
        <v>0</v>
      </c>
      <c r="S122" s="203">
        <v>0</v>
      </c>
      <c r="T122" s="204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05" t="s">
        <v>120</v>
      </c>
      <c r="AT122" s="205" t="s">
        <v>122</v>
      </c>
      <c r="AU122" s="205" t="s">
        <v>23</v>
      </c>
      <c r="AY122" s="15" t="s">
        <v>121</v>
      </c>
      <c r="BE122" s="206">
        <f>IF(N122="základní",J122,0)</f>
        <v>0</v>
      </c>
      <c r="BF122" s="206">
        <f>IF(N122="snížená",J122,0)</f>
        <v>0</v>
      </c>
      <c r="BG122" s="206">
        <f>IF(N122="zákl. přenesená",J122,0)</f>
        <v>0</v>
      </c>
      <c r="BH122" s="206">
        <f>IF(N122="sníž. přenesená",J122,0)</f>
        <v>0</v>
      </c>
      <c r="BI122" s="206">
        <f>IF(N122="nulová",J122,0)</f>
        <v>0</v>
      </c>
      <c r="BJ122" s="15" t="s">
        <v>23</v>
      </c>
      <c r="BK122" s="206">
        <f>ROUND(I122*H122,2)</f>
        <v>0</v>
      </c>
      <c r="BL122" s="15" t="s">
        <v>120</v>
      </c>
      <c r="BM122" s="205" t="s">
        <v>295</v>
      </c>
    </row>
    <row r="123" s="2" customFormat="1" ht="24.15" customHeight="1">
      <c r="A123" s="36"/>
      <c r="B123" s="37"/>
      <c r="C123" s="194" t="s">
        <v>296</v>
      </c>
      <c r="D123" s="194" t="s">
        <v>122</v>
      </c>
      <c r="E123" s="195" t="s">
        <v>297</v>
      </c>
      <c r="F123" s="196" t="s">
        <v>298</v>
      </c>
      <c r="G123" s="197" t="s">
        <v>138</v>
      </c>
      <c r="H123" s="198">
        <v>130</v>
      </c>
      <c r="I123" s="199"/>
      <c r="J123" s="200">
        <f>ROUND(I123*H123,2)</f>
        <v>0</v>
      </c>
      <c r="K123" s="196" t="s">
        <v>139</v>
      </c>
      <c r="L123" s="42"/>
      <c r="M123" s="201" t="s">
        <v>22</v>
      </c>
      <c r="N123" s="202" t="s">
        <v>48</v>
      </c>
      <c r="O123" s="82"/>
      <c r="P123" s="203">
        <f>O123*H123</f>
        <v>0</v>
      </c>
      <c r="Q123" s="203">
        <v>0</v>
      </c>
      <c r="R123" s="203">
        <f>Q123*H123</f>
        <v>0</v>
      </c>
      <c r="S123" s="203">
        <v>0</v>
      </c>
      <c r="T123" s="204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05" t="s">
        <v>120</v>
      </c>
      <c r="AT123" s="205" t="s">
        <v>122</v>
      </c>
      <c r="AU123" s="205" t="s">
        <v>23</v>
      </c>
      <c r="AY123" s="15" t="s">
        <v>121</v>
      </c>
      <c r="BE123" s="206">
        <f>IF(N123="základní",J123,0)</f>
        <v>0</v>
      </c>
      <c r="BF123" s="206">
        <f>IF(N123="snížená",J123,0)</f>
        <v>0</v>
      </c>
      <c r="BG123" s="206">
        <f>IF(N123="zákl. přenesená",J123,0)</f>
        <v>0</v>
      </c>
      <c r="BH123" s="206">
        <f>IF(N123="sníž. přenesená",J123,0)</f>
        <v>0</v>
      </c>
      <c r="BI123" s="206">
        <f>IF(N123="nulová",J123,0)</f>
        <v>0</v>
      </c>
      <c r="BJ123" s="15" t="s">
        <v>23</v>
      </c>
      <c r="BK123" s="206">
        <f>ROUND(I123*H123,2)</f>
        <v>0</v>
      </c>
      <c r="BL123" s="15" t="s">
        <v>120</v>
      </c>
      <c r="BM123" s="205" t="s">
        <v>299</v>
      </c>
    </row>
    <row r="124" s="2" customFormat="1" ht="16.5" customHeight="1">
      <c r="A124" s="36"/>
      <c r="B124" s="37"/>
      <c r="C124" s="194" t="s">
        <v>300</v>
      </c>
      <c r="D124" s="194" t="s">
        <v>122</v>
      </c>
      <c r="E124" s="195" t="s">
        <v>301</v>
      </c>
      <c r="F124" s="196" t="s">
        <v>302</v>
      </c>
      <c r="G124" s="197" t="s">
        <v>138</v>
      </c>
      <c r="H124" s="198">
        <v>1</v>
      </c>
      <c r="I124" s="199"/>
      <c r="J124" s="200">
        <f>ROUND(I124*H124,2)</f>
        <v>0</v>
      </c>
      <c r="K124" s="196" t="s">
        <v>139</v>
      </c>
      <c r="L124" s="42"/>
      <c r="M124" s="201" t="s">
        <v>22</v>
      </c>
      <c r="N124" s="202" t="s">
        <v>48</v>
      </c>
      <c r="O124" s="82"/>
      <c r="P124" s="203">
        <f>O124*H124</f>
        <v>0</v>
      </c>
      <c r="Q124" s="203">
        <v>0</v>
      </c>
      <c r="R124" s="203">
        <f>Q124*H124</f>
        <v>0</v>
      </c>
      <c r="S124" s="203">
        <v>0</v>
      </c>
      <c r="T124" s="204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05" t="s">
        <v>120</v>
      </c>
      <c r="AT124" s="205" t="s">
        <v>122</v>
      </c>
      <c r="AU124" s="205" t="s">
        <v>23</v>
      </c>
      <c r="AY124" s="15" t="s">
        <v>121</v>
      </c>
      <c r="BE124" s="206">
        <f>IF(N124="základní",J124,0)</f>
        <v>0</v>
      </c>
      <c r="BF124" s="206">
        <f>IF(N124="snížená",J124,0)</f>
        <v>0</v>
      </c>
      <c r="BG124" s="206">
        <f>IF(N124="zákl. přenesená",J124,0)</f>
        <v>0</v>
      </c>
      <c r="BH124" s="206">
        <f>IF(N124="sníž. přenesená",J124,0)</f>
        <v>0</v>
      </c>
      <c r="BI124" s="206">
        <f>IF(N124="nulová",J124,0)</f>
        <v>0</v>
      </c>
      <c r="BJ124" s="15" t="s">
        <v>23</v>
      </c>
      <c r="BK124" s="206">
        <f>ROUND(I124*H124,2)</f>
        <v>0</v>
      </c>
      <c r="BL124" s="15" t="s">
        <v>120</v>
      </c>
      <c r="BM124" s="205" t="s">
        <v>303</v>
      </c>
    </row>
    <row r="125" s="2" customFormat="1" ht="16.5" customHeight="1">
      <c r="A125" s="36"/>
      <c r="B125" s="37"/>
      <c r="C125" s="194" t="s">
        <v>304</v>
      </c>
      <c r="D125" s="194" t="s">
        <v>122</v>
      </c>
      <c r="E125" s="195" t="s">
        <v>305</v>
      </c>
      <c r="F125" s="196" t="s">
        <v>306</v>
      </c>
      <c r="G125" s="197" t="s">
        <v>138</v>
      </c>
      <c r="H125" s="198">
        <v>1</v>
      </c>
      <c r="I125" s="199"/>
      <c r="J125" s="200">
        <f>ROUND(I125*H125,2)</f>
        <v>0</v>
      </c>
      <c r="K125" s="196" t="s">
        <v>139</v>
      </c>
      <c r="L125" s="42"/>
      <c r="M125" s="201" t="s">
        <v>22</v>
      </c>
      <c r="N125" s="202" t="s">
        <v>48</v>
      </c>
      <c r="O125" s="82"/>
      <c r="P125" s="203">
        <f>O125*H125</f>
        <v>0</v>
      </c>
      <c r="Q125" s="203">
        <v>0</v>
      </c>
      <c r="R125" s="203">
        <f>Q125*H125</f>
        <v>0</v>
      </c>
      <c r="S125" s="203">
        <v>0</v>
      </c>
      <c r="T125" s="204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05" t="s">
        <v>120</v>
      </c>
      <c r="AT125" s="205" t="s">
        <v>122</v>
      </c>
      <c r="AU125" s="205" t="s">
        <v>23</v>
      </c>
      <c r="AY125" s="15" t="s">
        <v>121</v>
      </c>
      <c r="BE125" s="206">
        <f>IF(N125="základní",J125,0)</f>
        <v>0</v>
      </c>
      <c r="BF125" s="206">
        <f>IF(N125="snížená",J125,0)</f>
        <v>0</v>
      </c>
      <c r="BG125" s="206">
        <f>IF(N125="zákl. přenesená",J125,0)</f>
        <v>0</v>
      </c>
      <c r="BH125" s="206">
        <f>IF(N125="sníž. přenesená",J125,0)</f>
        <v>0</v>
      </c>
      <c r="BI125" s="206">
        <f>IF(N125="nulová",J125,0)</f>
        <v>0</v>
      </c>
      <c r="BJ125" s="15" t="s">
        <v>23</v>
      </c>
      <c r="BK125" s="206">
        <f>ROUND(I125*H125,2)</f>
        <v>0</v>
      </c>
      <c r="BL125" s="15" t="s">
        <v>120</v>
      </c>
      <c r="BM125" s="205" t="s">
        <v>307</v>
      </c>
    </row>
    <row r="126" s="2" customFormat="1" ht="16.5" customHeight="1">
      <c r="A126" s="36"/>
      <c r="B126" s="37"/>
      <c r="C126" s="194" t="s">
        <v>308</v>
      </c>
      <c r="D126" s="194" t="s">
        <v>122</v>
      </c>
      <c r="E126" s="195" t="s">
        <v>309</v>
      </c>
      <c r="F126" s="196" t="s">
        <v>310</v>
      </c>
      <c r="G126" s="197" t="s">
        <v>138</v>
      </c>
      <c r="H126" s="198">
        <v>1</v>
      </c>
      <c r="I126" s="199"/>
      <c r="J126" s="200">
        <f>ROUND(I126*H126,2)</f>
        <v>0</v>
      </c>
      <c r="K126" s="196" t="s">
        <v>139</v>
      </c>
      <c r="L126" s="42"/>
      <c r="M126" s="201" t="s">
        <v>22</v>
      </c>
      <c r="N126" s="202" t="s">
        <v>48</v>
      </c>
      <c r="O126" s="82"/>
      <c r="P126" s="203">
        <f>O126*H126</f>
        <v>0</v>
      </c>
      <c r="Q126" s="203">
        <v>0</v>
      </c>
      <c r="R126" s="203">
        <f>Q126*H126</f>
        <v>0</v>
      </c>
      <c r="S126" s="203">
        <v>0</v>
      </c>
      <c r="T126" s="204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05" t="s">
        <v>120</v>
      </c>
      <c r="AT126" s="205" t="s">
        <v>122</v>
      </c>
      <c r="AU126" s="205" t="s">
        <v>23</v>
      </c>
      <c r="AY126" s="15" t="s">
        <v>121</v>
      </c>
      <c r="BE126" s="206">
        <f>IF(N126="základní",J126,0)</f>
        <v>0</v>
      </c>
      <c r="BF126" s="206">
        <f>IF(N126="snížená",J126,0)</f>
        <v>0</v>
      </c>
      <c r="BG126" s="206">
        <f>IF(N126="zákl. přenesená",J126,0)</f>
        <v>0</v>
      </c>
      <c r="BH126" s="206">
        <f>IF(N126="sníž. přenesená",J126,0)</f>
        <v>0</v>
      </c>
      <c r="BI126" s="206">
        <f>IF(N126="nulová",J126,0)</f>
        <v>0</v>
      </c>
      <c r="BJ126" s="15" t="s">
        <v>23</v>
      </c>
      <c r="BK126" s="206">
        <f>ROUND(I126*H126,2)</f>
        <v>0</v>
      </c>
      <c r="BL126" s="15" t="s">
        <v>120</v>
      </c>
      <c r="BM126" s="205" t="s">
        <v>311</v>
      </c>
    </row>
    <row r="127" s="2" customFormat="1" ht="16.5" customHeight="1">
      <c r="A127" s="36"/>
      <c r="B127" s="37"/>
      <c r="C127" s="194" t="s">
        <v>312</v>
      </c>
      <c r="D127" s="194" t="s">
        <v>122</v>
      </c>
      <c r="E127" s="195" t="s">
        <v>313</v>
      </c>
      <c r="F127" s="196" t="s">
        <v>314</v>
      </c>
      <c r="G127" s="197" t="s">
        <v>138</v>
      </c>
      <c r="H127" s="198">
        <v>1</v>
      </c>
      <c r="I127" s="199"/>
      <c r="J127" s="200">
        <f>ROUND(I127*H127,2)</f>
        <v>0</v>
      </c>
      <c r="K127" s="196" t="s">
        <v>139</v>
      </c>
      <c r="L127" s="42"/>
      <c r="M127" s="201" t="s">
        <v>22</v>
      </c>
      <c r="N127" s="202" t="s">
        <v>48</v>
      </c>
      <c r="O127" s="82"/>
      <c r="P127" s="203">
        <f>O127*H127</f>
        <v>0</v>
      </c>
      <c r="Q127" s="203">
        <v>0</v>
      </c>
      <c r="R127" s="203">
        <f>Q127*H127</f>
        <v>0</v>
      </c>
      <c r="S127" s="203">
        <v>0</v>
      </c>
      <c r="T127" s="204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05" t="s">
        <v>120</v>
      </c>
      <c r="AT127" s="205" t="s">
        <v>122</v>
      </c>
      <c r="AU127" s="205" t="s">
        <v>23</v>
      </c>
      <c r="AY127" s="15" t="s">
        <v>121</v>
      </c>
      <c r="BE127" s="206">
        <f>IF(N127="základní",J127,0)</f>
        <v>0</v>
      </c>
      <c r="BF127" s="206">
        <f>IF(N127="snížená",J127,0)</f>
        <v>0</v>
      </c>
      <c r="BG127" s="206">
        <f>IF(N127="zákl. přenesená",J127,0)</f>
        <v>0</v>
      </c>
      <c r="BH127" s="206">
        <f>IF(N127="sníž. přenesená",J127,0)</f>
        <v>0</v>
      </c>
      <c r="BI127" s="206">
        <f>IF(N127="nulová",J127,0)</f>
        <v>0</v>
      </c>
      <c r="BJ127" s="15" t="s">
        <v>23</v>
      </c>
      <c r="BK127" s="206">
        <f>ROUND(I127*H127,2)</f>
        <v>0</v>
      </c>
      <c r="BL127" s="15" t="s">
        <v>120</v>
      </c>
      <c r="BM127" s="205" t="s">
        <v>315</v>
      </c>
    </row>
    <row r="128" s="2" customFormat="1" ht="16.5" customHeight="1">
      <c r="A128" s="36"/>
      <c r="B128" s="37"/>
      <c r="C128" s="194" t="s">
        <v>316</v>
      </c>
      <c r="D128" s="194" t="s">
        <v>122</v>
      </c>
      <c r="E128" s="195" t="s">
        <v>317</v>
      </c>
      <c r="F128" s="196" t="s">
        <v>318</v>
      </c>
      <c r="G128" s="197" t="s">
        <v>138</v>
      </c>
      <c r="H128" s="198">
        <v>1</v>
      </c>
      <c r="I128" s="199"/>
      <c r="J128" s="200">
        <f>ROUND(I128*H128,2)</f>
        <v>0</v>
      </c>
      <c r="K128" s="196" t="s">
        <v>139</v>
      </c>
      <c r="L128" s="42"/>
      <c r="M128" s="201" t="s">
        <v>22</v>
      </c>
      <c r="N128" s="202" t="s">
        <v>48</v>
      </c>
      <c r="O128" s="82"/>
      <c r="P128" s="203">
        <f>O128*H128</f>
        <v>0</v>
      </c>
      <c r="Q128" s="203">
        <v>0</v>
      </c>
      <c r="R128" s="203">
        <f>Q128*H128</f>
        <v>0</v>
      </c>
      <c r="S128" s="203">
        <v>0</v>
      </c>
      <c r="T128" s="204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05" t="s">
        <v>120</v>
      </c>
      <c r="AT128" s="205" t="s">
        <v>122</v>
      </c>
      <c r="AU128" s="205" t="s">
        <v>23</v>
      </c>
      <c r="AY128" s="15" t="s">
        <v>121</v>
      </c>
      <c r="BE128" s="206">
        <f>IF(N128="základní",J128,0)</f>
        <v>0</v>
      </c>
      <c r="BF128" s="206">
        <f>IF(N128="snížená",J128,0)</f>
        <v>0</v>
      </c>
      <c r="BG128" s="206">
        <f>IF(N128="zákl. přenesená",J128,0)</f>
        <v>0</v>
      </c>
      <c r="BH128" s="206">
        <f>IF(N128="sníž. přenesená",J128,0)</f>
        <v>0</v>
      </c>
      <c r="BI128" s="206">
        <f>IF(N128="nulová",J128,0)</f>
        <v>0</v>
      </c>
      <c r="BJ128" s="15" t="s">
        <v>23</v>
      </c>
      <c r="BK128" s="206">
        <f>ROUND(I128*H128,2)</f>
        <v>0</v>
      </c>
      <c r="BL128" s="15" t="s">
        <v>120</v>
      </c>
      <c r="BM128" s="205" t="s">
        <v>319</v>
      </c>
    </row>
    <row r="129" s="2" customFormat="1" ht="16.5" customHeight="1">
      <c r="A129" s="36"/>
      <c r="B129" s="37"/>
      <c r="C129" s="194" t="s">
        <v>320</v>
      </c>
      <c r="D129" s="194" t="s">
        <v>122</v>
      </c>
      <c r="E129" s="195" t="s">
        <v>321</v>
      </c>
      <c r="F129" s="196" t="s">
        <v>322</v>
      </c>
      <c r="G129" s="197" t="s">
        <v>138</v>
      </c>
      <c r="H129" s="198">
        <v>1</v>
      </c>
      <c r="I129" s="199"/>
      <c r="J129" s="200">
        <f>ROUND(I129*H129,2)</f>
        <v>0</v>
      </c>
      <c r="K129" s="196" t="s">
        <v>139</v>
      </c>
      <c r="L129" s="42"/>
      <c r="M129" s="201" t="s">
        <v>22</v>
      </c>
      <c r="N129" s="202" t="s">
        <v>48</v>
      </c>
      <c r="O129" s="82"/>
      <c r="P129" s="203">
        <f>O129*H129</f>
        <v>0</v>
      </c>
      <c r="Q129" s="203">
        <v>0</v>
      </c>
      <c r="R129" s="203">
        <f>Q129*H129</f>
        <v>0</v>
      </c>
      <c r="S129" s="203">
        <v>0</v>
      </c>
      <c r="T129" s="204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05" t="s">
        <v>120</v>
      </c>
      <c r="AT129" s="205" t="s">
        <v>122</v>
      </c>
      <c r="AU129" s="205" t="s">
        <v>23</v>
      </c>
      <c r="AY129" s="15" t="s">
        <v>121</v>
      </c>
      <c r="BE129" s="206">
        <f>IF(N129="základní",J129,0)</f>
        <v>0</v>
      </c>
      <c r="BF129" s="206">
        <f>IF(N129="snížená",J129,0)</f>
        <v>0</v>
      </c>
      <c r="BG129" s="206">
        <f>IF(N129="zákl. přenesená",J129,0)</f>
        <v>0</v>
      </c>
      <c r="BH129" s="206">
        <f>IF(N129="sníž. přenesená",J129,0)</f>
        <v>0</v>
      </c>
      <c r="BI129" s="206">
        <f>IF(N129="nulová",J129,0)</f>
        <v>0</v>
      </c>
      <c r="BJ129" s="15" t="s">
        <v>23</v>
      </c>
      <c r="BK129" s="206">
        <f>ROUND(I129*H129,2)</f>
        <v>0</v>
      </c>
      <c r="BL129" s="15" t="s">
        <v>120</v>
      </c>
      <c r="BM129" s="205" t="s">
        <v>323</v>
      </c>
    </row>
    <row r="130" s="2" customFormat="1" ht="16.5" customHeight="1">
      <c r="A130" s="36"/>
      <c r="B130" s="37"/>
      <c r="C130" s="194" t="s">
        <v>324</v>
      </c>
      <c r="D130" s="194" t="s">
        <v>122</v>
      </c>
      <c r="E130" s="195" t="s">
        <v>325</v>
      </c>
      <c r="F130" s="196" t="s">
        <v>326</v>
      </c>
      <c r="G130" s="197" t="s">
        <v>138</v>
      </c>
      <c r="H130" s="198">
        <v>1</v>
      </c>
      <c r="I130" s="199"/>
      <c r="J130" s="200">
        <f>ROUND(I130*H130,2)</f>
        <v>0</v>
      </c>
      <c r="K130" s="196" t="s">
        <v>139</v>
      </c>
      <c r="L130" s="42"/>
      <c r="M130" s="201" t="s">
        <v>22</v>
      </c>
      <c r="N130" s="202" t="s">
        <v>48</v>
      </c>
      <c r="O130" s="82"/>
      <c r="P130" s="203">
        <f>O130*H130</f>
        <v>0</v>
      </c>
      <c r="Q130" s="203">
        <v>0</v>
      </c>
      <c r="R130" s="203">
        <f>Q130*H130</f>
        <v>0</v>
      </c>
      <c r="S130" s="203">
        <v>0</v>
      </c>
      <c r="T130" s="204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05" t="s">
        <v>120</v>
      </c>
      <c r="AT130" s="205" t="s">
        <v>122</v>
      </c>
      <c r="AU130" s="205" t="s">
        <v>23</v>
      </c>
      <c r="AY130" s="15" t="s">
        <v>121</v>
      </c>
      <c r="BE130" s="206">
        <f>IF(N130="základní",J130,0)</f>
        <v>0</v>
      </c>
      <c r="BF130" s="206">
        <f>IF(N130="snížená",J130,0)</f>
        <v>0</v>
      </c>
      <c r="BG130" s="206">
        <f>IF(N130="zákl. přenesená",J130,0)</f>
        <v>0</v>
      </c>
      <c r="BH130" s="206">
        <f>IF(N130="sníž. přenesená",J130,0)</f>
        <v>0</v>
      </c>
      <c r="BI130" s="206">
        <f>IF(N130="nulová",J130,0)</f>
        <v>0</v>
      </c>
      <c r="BJ130" s="15" t="s">
        <v>23</v>
      </c>
      <c r="BK130" s="206">
        <f>ROUND(I130*H130,2)</f>
        <v>0</v>
      </c>
      <c r="BL130" s="15" t="s">
        <v>120</v>
      </c>
      <c r="BM130" s="205" t="s">
        <v>327</v>
      </c>
    </row>
    <row r="131" s="2" customFormat="1" ht="21.75" customHeight="1">
      <c r="A131" s="36"/>
      <c r="B131" s="37"/>
      <c r="C131" s="194" t="s">
        <v>328</v>
      </c>
      <c r="D131" s="194" t="s">
        <v>122</v>
      </c>
      <c r="E131" s="195" t="s">
        <v>329</v>
      </c>
      <c r="F131" s="196" t="s">
        <v>330</v>
      </c>
      <c r="G131" s="197" t="s">
        <v>138</v>
      </c>
      <c r="H131" s="198">
        <v>1</v>
      </c>
      <c r="I131" s="199"/>
      <c r="J131" s="200">
        <f>ROUND(I131*H131,2)</f>
        <v>0</v>
      </c>
      <c r="K131" s="196" t="s">
        <v>139</v>
      </c>
      <c r="L131" s="42"/>
      <c r="M131" s="201" t="s">
        <v>22</v>
      </c>
      <c r="N131" s="202" t="s">
        <v>48</v>
      </c>
      <c r="O131" s="82"/>
      <c r="P131" s="203">
        <f>O131*H131</f>
        <v>0</v>
      </c>
      <c r="Q131" s="203">
        <v>0</v>
      </c>
      <c r="R131" s="203">
        <f>Q131*H131</f>
        <v>0</v>
      </c>
      <c r="S131" s="203">
        <v>0</v>
      </c>
      <c r="T131" s="204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05" t="s">
        <v>120</v>
      </c>
      <c r="AT131" s="205" t="s">
        <v>122</v>
      </c>
      <c r="AU131" s="205" t="s">
        <v>23</v>
      </c>
      <c r="AY131" s="15" t="s">
        <v>121</v>
      </c>
      <c r="BE131" s="206">
        <f>IF(N131="základní",J131,0)</f>
        <v>0</v>
      </c>
      <c r="BF131" s="206">
        <f>IF(N131="snížená",J131,0)</f>
        <v>0</v>
      </c>
      <c r="BG131" s="206">
        <f>IF(N131="zákl. přenesená",J131,0)</f>
        <v>0</v>
      </c>
      <c r="BH131" s="206">
        <f>IF(N131="sníž. přenesená",J131,0)</f>
        <v>0</v>
      </c>
      <c r="BI131" s="206">
        <f>IF(N131="nulová",J131,0)</f>
        <v>0</v>
      </c>
      <c r="BJ131" s="15" t="s">
        <v>23</v>
      </c>
      <c r="BK131" s="206">
        <f>ROUND(I131*H131,2)</f>
        <v>0</v>
      </c>
      <c r="BL131" s="15" t="s">
        <v>120</v>
      </c>
      <c r="BM131" s="205" t="s">
        <v>331</v>
      </c>
    </row>
    <row r="132" s="2" customFormat="1" ht="16.5" customHeight="1">
      <c r="A132" s="36"/>
      <c r="B132" s="37"/>
      <c r="C132" s="194" t="s">
        <v>332</v>
      </c>
      <c r="D132" s="194" t="s">
        <v>122</v>
      </c>
      <c r="E132" s="195" t="s">
        <v>333</v>
      </c>
      <c r="F132" s="196" t="s">
        <v>334</v>
      </c>
      <c r="G132" s="197" t="s">
        <v>138</v>
      </c>
      <c r="H132" s="198">
        <v>1</v>
      </c>
      <c r="I132" s="199"/>
      <c r="J132" s="200">
        <f>ROUND(I132*H132,2)</f>
        <v>0</v>
      </c>
      <c r="K132" s="196" t="s">
        <v>139</v>
      </c>
      <c r="L132" s="42"/>
      <c r="M132" s="201" t="s">
        <v>22</v>
      </c>
      <c r="N132" s="202" t="s">
        <v>48</v>
      </c>
      <c r="O132" s="82"/>
      <c r="P132" s="203">
        <f>O132*H132</f>
        <v>0</v>
      </c>
      <c r="Q132" s="203">
        <v>0</v>
      </c>
      <c r="R132" s="203">
        <f>Q132*H132</f>
        <v>0</v>
      </c>
      <c r="S132" s="203">
        <v>0</v>
      </c>
      <c r="T132" s="204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05" t="s">
        <v>120</v>
      </c>
      <c r="AT132" s="205" t="s">
        <v>122</v>
      </c>
      <c r="AU132" s="205" t="s">
        <v>23</v>
      </c>
      <c r="AY132" s="15" t="s">
        <v>121</v>
      </c>
      <c r="BE132" s="206">
        <f>IF(N132="základní",J132,0)</f>
        <v>0</v>
      </c>
      <c r="BF132" s="206">
        <f>IF(N132="snížená",J132,0)</f>
        <v>0</v>
      </c>
      <c r="BG132" s="206">
        <f>IF(N132="zákl. přenesená",J132,0)</f>
        <v>0</v>
      </c>
      <c r="BH132" s="206">
        <f>IF(N132="sníž. přenesená",J132,0)</f>
        <v>0</v>
      </c>
      <c r="BI132" s="206">
        <f>IF(N132="nulová",J132,0)</f>
        <v>0</v>
      </c>
      <c r="BJ132" s="15" t="s">
        <v>23</v>
      </c>
      <c r="BK132" s="206">
        <f>ROUND(I132*H132,2)</f>
        <v>0</v>
      </c>
      <c r="BL132" s="15" t="s">
        <v>120</v>
      </c>
      <c r="BM132" s="205" t="s">
        <v>335</v>
      </c>
    </row>
    <row r="133" s="2" customFormat="1" ht="16.5" customHeight="1">
      <c r="A133" s="36"/>
      <c r="B133" s="37"/>
      <c r="C133" s="194" t="s">
        <v>336</v>
      </c>
      <c r="D133" s="194" t="s">
        <v>122</v>
      </c>
      <c r="E133" s="195" t="s">
        <v>337</v>
      </c>
      <c r="F133" s="196" t="s">
        <v>338</v>
      </c>
      <c r="G133" s="197" t="s">
        <v>138</v>
      </c>
      <c r="H133" s="198">
        <v>1</v>
      </c>
      <c r="I133" s="199"/>
      <c r="J133" s="200">
        <f>ROUND(I133*H133,2)</f>
        <v>0</v>
      </c>
      <c r="K133" s="196" t="s">
        <v>139</v>
      </c>
      <c r="L133" s="42"/>
      <c r="M133" s="201" t="s">
        <v>22</v>
      </c>
      <c r="N133" s="202" t="s">
        <v>48</v>
      </c>
      <c r="O133" s="82"/>
      <c r="P133" s="203">
        <f>O133*H133</f>
        <v>0</v>
      </c>
      <c r="Q133" s="203">
        <v>0</v>
      </c>
      <c r="R133" s="203">
        <f>Q133*H133</f>
        <v>0</v>
      </c>
      <c r="S133" s="203">
        <v>0</v>
      </c>
      <c r="T133" s="204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05" t="s">
        <v>120</v>
      </c>
      <c r="AT133" s="205" t="s">
        <v>122</v>
      </c>
      <c r="AU133" s="205" t="s">
        <v>23</v>
      </c>
      <c r="AY133" s="15" t="s">
        <v>121</v>
      </c>
      <c r="BE133" s="206">
        <f>IF(N133="základní",J133,0)</f>
        <v>0</v>
      </c>
      <c r="BF133" s="206">
        <f>IF(N133="snížená",J133,0)</f>
        <v>0</v>
      </c>
      <c r="BG133" s="206">
        <f>IF(N133="zákl. přenesená",J133,0)</f>
        <v>0</v>
      </c>
      <c r="BH133" s="206">
        <f>IF(N133="sníž. přenesená",J133,0)</f>
        <v>0</v>
      </c>
      <c r="BI133" s="206">
        <f>IF(N133="nulová",J133,0)</f>
        <v>0</v>
      </c>
      <c r="BJ133" s="15" t="s">
        <v>23</v>
      </c>
      <c r="BK133" s="206">
        <f>ROUND(I133*H133,2)</f>
        <v>0</v>
      </c>
      <c r="BL133" s="15" t="s">
        <v>120</v>
      </c>
      <c r="BM133" s="205" t="s">
        <v>339</v>
      </c>
    </row>
    <row r="134" s="2" customFormat="1" ht="16.5" customHeight="1">
      <c r="A134" s="36"/>
      <c r="B134" s="37"/>
      <c r="C134" s="194" t="s">
        <v>340</v>
      </c>
      <c r="D134" s="194" t="s">
        <v>122</v>
      </c>
      <c r="E134" s="195" t="s">
        <v>341</v>
      </c>
      <c r="F134" s="196" t="s">
        <v>342</v>
      </c>
      <c r="G134" s="197" t="s">
        <v>138</v>
      </c>
      <c r="H134" s="198">
        <v>1</v>
      </c>
      <c r="I134" s="199"/>
      <c r="J134" s="200">
        <f>ROUND(I134*H134,2)</f>
        <v>0</v>
      </c>
      <c r="K134" s="196" t="s">
        <v>139</v>
      </c>
      <c r="L134" s="42"/>
      <c r="M134" s="201" t="s">
        <v>22</v>
      </c>
      <c r="N134" s="202" t="s">
        <v>48</v>
      </c>
      <c r="O134" s="82"/>
      <c r="P134" s="203">
        <f>O134*H134</f>
        <v>0</v>
      </c>
      <c r="Q134" s="203">
        <v>0</v>
      </c>
      <c r="R134" s="203">
        <f>Q134*H134</f>
        <v>0</v>
      </c>
      <c r="S134" s="203">
        <v>0</v>
      </c>
      <c r="T134" s="204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05" t="s">
        <v>120</v>
      </c>
      <c r="AT134" s="205" t="s">
        <v>122</v>
      </c>
      <c r="AU134" s="205" t="s">
        <v>23</v>
      </c>
      <c r="AY134" s="15" t="s">
        <v>121</v>
      </c>
      <c r="BE134" s="206">
        <f>IF(N134="základní",J134,0)</f>
        <v>0</v>
      </c>
      <c r="BF134" s="206">
        <f>IF(N134="snížená",J134,0)</f>
        <v>0</v>
      </c>
      <c r="BG134" s="206">
        <f>IF(N134="zákl. přenesená",J134,0)</f>
        <v>0</v>
      </c>
      <c r="BH134" s="206">
        <f>IF(N134="sníž. přenesená",J134,0)</f>
        <v>0</v>
      </c>
      <c r="BI134" s="206">
        <f>IF(N134="nulová",J134,0)</f>
        <v>0</v>
      </c>
      <c r="BJ134" s="15" t="s">
        <v>23</v>
      </c>
      <c r="BK134" s="206">
        <f>ROUND(I134*H134,2)</f>
        <v>0</v>
      </c>
      <c r="BL134" s="15" t="s">
        <v>120</v>
      </c>
      <c r="BM134" s="205" t="s">
        <v>343</v>
      </c>
    </row>
    <row r="135" s="2" customFormat="1" ht="16.5" customHeight="1">
      <c r="A135" s="36"/>
      <c r="B135" s="37"/>
      <c r="C135" s="194" t="s">
        <v>344</v>
      </c>
      <c r="D135" s="194" t="s">
        <v>122</v>
      </c>
      <c r="E135" s="195" t="s">
        <v>345</v>
      </c>
      <c r="F135" s="196" t="s">
        <v>346</v>
      </c>
      <c r="G135" s="197" t="s">
        <v>138</v>
      </c>
      <c r="H135" s="198">
        <v>2</v>
      </c>
      <c r="I135" s="199"/>
      <c r="J135" s="200">
        <f>ROUND(I135*H135,2)</f>
        <v>0</v>
      </c>
      <c r="K135" s="196" t="s">
        <v>139</v>
      </c>
      <c r="L135" s="42"/>
      <c r="M135" s="201" t="s">
        <v>22</v>
      </c>
      <c r="N135" s="202" t="s">
        <v>48</v>
      </c>
      <c r="O135" s="82"/>
      <c r="P135" s="203">
        <f>O135*H135</f>
        <v>0</v>
      </c>
      <c r="Q135" s="203">
        <v>0</v>
      </c>
      <c r="R135" s="203">
        <f>Q135*H135</f>
        <v>0</v>
      </c>
      <c r="S135" s="203">
        <v>0</v>
      </c>
      <c r="T135" s="204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05" t="s">
        <v>120</v>
      </c>
      <c r="AT135" s="205" t="s">
        <v>122</v>
      </c>
      <c r="AU135" s="205" t="s">
        <v>23</v>
      </c>
      <c r="AY135" s="15" t="s">
        <v>121</v>
      </c>
      <c r="BE135" s="206">
        <f>IF(N135="základní",J135,0)</f>
        <v>0</v>
      </c>
      <c r="BF135" s="206">
        <f>IF(N135="snížená",J135,0)</f>
        <v>0</v>
      </c>
      <c r="BG135" s="206">
        <f>IF(N135="zákl. přenesená",J135,0)</f>
        <v>0</v>
      </c>
      <c r="BH135" s="206">
        <f>IF(N135="sníž. přenesená",J135,0)</f>
        <v>0</v>
      </c>
      <c r="BI135" s="206">
        <f>IF(N135="nulová",J135,0)</f>
        <v>0</v>
      </c>
      <c r="BJ135" s="15" t="s">
        <v>23</v>
      </c>
      <c r="BK135" s="206">
        <f>ROUND(I135*H135,2)</f>
        <v>0</v>
      </c>
      <c r="BL135" s="15" t="s">
        <v>120</v>
      </c>
      <c r="BM135" s="205" t="s">
        <v>347</v>
      </c>
    </row>
    <row r="136" s="2" customFormat="1" ht="16.5" customHeight="1">
      <c r="A136" s="36"/>
      <c r="B136" s="37"/>
      <c r="C136" s="194" t="s">
        <v>348</v>
      </c>
      <c r="D136" s="194" t="s">
        <v>122</v>
      </c>
      <c r="E136" s="195" t="s">
        <v>349</v>
      </c>
      <c r="F136" s="196" t="s">
        <v>350</v>
      </c>
      <c r="G136" s="197" t="s">
        <v>138</v>
      </c>
      <c r="H136" s="198">
        <v>1</v>
      </c>
      <c r="I136" s="199"/>
      <c r="J136" s="200">
        <f>ROUND(I136*H136,2)</f>
        <v>0</v>
      </c>
      <c r="K136" s="196" t="s">
        <v>139</v>
      </c>
      <c r="L136" s="42"/>
      <c r="M136" s="201" t="s">
        <v>22</v>
      </c>
      <c r="N136" s="202" t="s">
        <v>48</v>
      </c>
      <c r="O136" s="82"/>
      <c r="P136" s="203">
        <f>O136*H136</f>
        <v>0</v>
      </c>
      <c r="Q136" s="203">
        <v>0</v>
      </c>
      <c r="R136" s="203">
        <f>Q136*H136</f>
        <v>0</v>
      </c>
      <c r="S136" s="203">
        <v>0</v>
      </c>
      <c r="T136" s="204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05" t="s">
        <v>120</v>
      </c>
      <c r="AT136" s="205" t="s">
        <v>122</v>
      </c>
      <c r="AU136" s="205" t="s">
        <v>23</v>
      </c>
      <c r="AY136" s="15" t="s">
        <v>121</v>
      </c>
      <c r="BE136" s="206">
        <f>IF(N136="základní",J136,0)</f>
        <v>0</v>
      </c>
      <c r="BF136" s="206">
        <f>IF(N136="snížená",J136,0)</f>
        <v>0</v>
      </c>
      <c r="BG136" s="206">
        <f>IF(N136="zákl. přenesená",J136,0)</f>
        <v>0</v>
      </c>
      <c r="BH136" s="206">
        <f>IF(N136="sníž. přenesená",J136,0)</f>
        <v>0</v>
      </c>
      <c r="BI136" s="206">
        <f>IF(N136="nulová",J136,0)</f>
        <v>0</v>
      </c>
      <c r="BJ136" s="15" t="s">
        <v>23</v>
      </c>
      <c r="BK136" s="206">
        <f>ROUND(I136*H136,2)</f>
        <v>0</v>
      </c>
      <c r="BL136" s="15" t="s">
        <v>120</v>
      </c>
      <c r="BM136" s="205" t="s">
        <v>351</v>
      </c>
    </row>
    <row r="137" s="2" customFormat="1" ht="16.5" customHeight="1">
      <c r="A137" s="36"/>
      <c r="B137" s="37"/>
      <c r="C137" s="194" t="s">
        <v>352</v>
      </c>
      <c r="D137" s="194" t="s">
        <v>122</v>
      </c>
      <c r="E137" s="195" t="s">
        <v>353</v>
      </c>
      <c r="F137" s="196" t="s">
        <v>354</v>
      </c>
      <c r="G137" s="197" t="s">
        <v>138</v>
      </c>
      <c r="H137" s="198">
        <v>2</v>
      </c>
      <c r="I137" s="199"/>
      <c r="J137" s="200">
        <f>ROUND(I137*H137,2)</f>
        <v>0</v>
      </c>
      <c r="K137" s="196" t="s">
        <v>139</v>
      </c>
      <c r="L137" s="42"/>
      <c r="M137" s="201" t="s">
        <v>22</v>
      </c>
      <c r="N137" s="202" t="s">
        <v>48</v>
      </c>
      <c r="O137" s="82"/>
      <c r="P137" s="203">
        <f>O137*H137</f>
        <v>0</v>
      </c>
      <c r="Q137" s="203">
        <v>0</v>
      </c>
      <c r="R137" s="203">
        <f>Q137*H137</f>
        <v>0</v>
      </c>
      <c r="S137" s="203">
        <v>0</v>
      </c>
      <c r="T137" s="204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05" t="s">
        <v>120</v>
      </c>
      <c r="AT137" s="205" t="s">
        <v>122</v>
      </c>
      <c r="AU137" s="205" t="s">
        <v>23</v>
      </c>
      <c r="AY137" s="15" t="s">
        <v>121</v>
      </c>
      <c r="BE137" s="206">
        <f>IF(N137="základní",J137,0)</f>
        <v>0</v>
      </c>
      <c r="BF137" s="206">
        <f>IF(N137="snížená",J137,0)</f>
        <v>0</v>
      </c>
      <c r="BG137" s="206">
        <f>IF(N137="zákl. přenesená",J137,0)</f>
        <v>0</v>
      </c>
      <c r="BH137" s="206">
        <f>IF(N137="sníž. přenesená",J137,0)</f>
        <v>0</v>
      </c>
      <c r="BI137" s="206">
        <f>IF(N137="nulová",J137,0)</f>
        <v>0</v>
      </c>
      <c r="BJ137" s="15" t="s">
        <v>23</v>
      </c>
      <c r="BK137" s="206">
        <f>ROUND(I137*H137,2)</f>
        <v>0</v>
      </c>
      <c r="BL137" s="15" t="s">
        <v>120</v>
      </c>
      <c r="BM137" s="205" t="s">
        <v>355</v>
      </c>
    </row>
    <row r="138" s="2" customFormat="1" ht="16.5" customHeight="1">
      <c r="A138" s="36"/>
      <c r="B138" s="37"/>
      <c r="C138" s="194" t="s">
        <v>356</v>
      </c>
      <c r="D138" s="194" t="s">
        <v>122</v>
      </c>
      <c r="E138" s="195" t="s">
        <v>357</v>
      </c>
      <c r="F138" s="196" t="s">
        <v>358</v>
      </c>
      <c r="G138" s="197" t="s">
        <v>138</v>
      </c>
      <c r="H138" s="198">
        <v>1</v>
      </c>
      <c r="I138" s="199"/>
      <c r="J138" s="200">
        <f>ROUND(I138*H138,2)</f>
        <v>0</v>
      </c>
      <c r="K138" s="196" t="s">
        <v>139</v>
      </c>
      <c r="L138" s="42"/>
      <c r="M138" s="201" t="s">
        <v>22</v>
      </c>
      <c r="N138" s="202" t="s">
        <v>48</v>
      </c>
      <c r="O138" s="82"/>
      <c r="P138" s="203">
        <f>O138*H138</f>
        <v>0</v>
      </c>
      <c r="Q138" s="203">
        <v>0</v>
      </c>
      <c r="R138" s="203">
        <f>Q138*H138</f>
        <v>0</v>
      </c>
      <c r="S138" s="203">
        <v>0</v>
      </c>
      <c r="T138" s="204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05" t="s">
        <v>120</v>
      </c>
      <c r="AT138" s="205" t="s">
        <v>122</v>
      </c>
      <c r="AU138" s="205" t="s">
        <v>23</v>
      </c>
      <c r="AY138" s="15" t="s">
        <v>121</v>
      </c>
      <c r="BE138" s="206">
        <f>IF(N138="základní",J138,0)</f>
        <v>0</v>
      </c>
      <c r="BF138" s="206">
        <f>IF(N138="snížená",J138,0)</f>
        <v>0</v>
      </c>
      <c r="BG138" s="206">
        <f>IF(N138="zákl. přenesená",J138,0)</f>
        <v>0</v>
      </c>
      <c r="BH138" s="206">
        <f>IF(N138="sníž. přenesená",J138,0)</f>
        <v>0</v>
      </c>
      <c r="BI138" s="206">
        <f>IF(N138="nulová",J138,0)</f>
        <v>0</v>
      </c>
      <c r="BJ138" s="15" t="s">
        <v>23</v>
      </c>
      <c r="BK138" s="206">
        <f>ROUND(I138*H138,2)</f>
        <v>0</v>
      </c>
      <c r="BL138" s="15" t="s">
        <v>120</v>
      </c>
      <c r="BM138" s="205" t="s">
        <v>359</v>
      </c>
    </row>
    <row r="139" s="2" customFormat="1" ht="16.5" customHeight="1">
      <c r="A139" s="36"/>
      <c r="B139" s="37"/>
      <c r="C139" s="194" t="s">
        <v>360</v>
      </c>
      <c r="D139" s="194" t="s">
        <v>122</v>
      </c>
      <c r="E139" s="195" t="s">
        <v>361</v>
      </c>
      <c r="F139" s="196" t="s">
        <v>362</v>
      </c>
      <c r="G139" s="197" t="s">
        <v>138</v>
      </c>
      <c r="H139" s="198">
        <v>5</v>
      </c>
      <c r="I139" s="199"/>
      <c r="J139" s="200">
        <f>ROUND(I139*H139,2)</f>
        <v>0</v>
      </c>
      <c r="K139" s="196" t="s">
        <v>139</v>
      </c>
      <c r="L139" s="42"/>
      <c r="M139" s="201" t="s">
        <v>22</v>
      </c>
      <c r="N139" s="202" t="s">
        <v>48</v>
      </c>
      <c r="O139" s="82"/>
      <c r="P139" s="203">
        <f>O139*H139</f>
        <v>0</v>
      </c>
      <c r="Q139" s="203">
        <v>0</v>
      </c>
      <c r="R139" s="203">
        <f>Q139*H139</f>
        <v>0</v>
      </c>
      <c r="S139" s="203">
        <v>0</v>
      </c>
      <c r="T139" s="204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05" t="s">
        <v>120</v>
      </c>
      <c r="AT139" s="205" t="s">
        <v>122</v>
      </c>
      <c r="AU139" s="205" t="s">
        <v>23</v>
      </c>
      <c r="AY139" s="15" t="s">
        <v>121</v>
      </c>
      <c r="BE139" s="206">
        <f>IF(N139="základní",J139,0)</f>
        <v>0</v>
      </c>
      <c r="BF139" s="206">
        <f>IF(N139="snížená",J139,0)</f>
        <v>0</v>
      </c>
      <c r="BG139" s="206">
        <f>IF(N139="zákl. přenesená",J139,0)</f>
        <v>0</v>
      </c>
      <c r="BH139" s="206">
        <f>IF(N139="sníž. přenesená",J139,0)</f>
        <v>0</v>
      </c>
      <c r="BI139" s="206">
        <f>IF(N139="nulová",J139,0)</f>
        <v>0</v>
      </c>
      <c r="BJ139" s="15" t="s">
        <v>23</v>
      </c>
      <c r="BK139" s="206">
        <f>ROUND(I139*H139,2)</f>
        <v>0</v>
      </c>
      <c r="BL139" s="15" t="s">
        <v>120</v>
      </c>
      <c r="BM139" s="205" t="s">
        <v>363</v>
      </c>
    </row>
    <row r="140" s="2" customFormat="1" ht="16.5" customHeight="1">
      <c r="A140" s="36"/>
      <c r="B140" s="37"/>
      <c r="C140" s="194" t="s">
        <v>364</v>
      </c>
      <c r="D140" s="194" t="s">
        <v>122</v>
      </c>
      <c r="E140" s="195" t="s">
        <v>365</v>
      </c>
      <c r="F140" s="196" t="s">
        <v>366</v>
      </c>
      <c r="G140" s="197" t="s">
        <v>138</v>
      </c>
      <c r="H140" s="198">
        <v>5</v>
      </c>
      <c r="I140" s="199"/>
      <c r="J140" s="200">
        <f>ROUND(I140*H140,2)</f>
        <v>0</v>
      </c>
      <c r="K140" s="196" t="s">
        <v>139</v>
      </c>
      <c r="L140" s="42"/>
      <c r="M140" s="201" t="s">
        <v>22</v>
      </c>
      <c r="N140" s="202" t="s">
        <v>48</v>
      </c>
      <c r="O140" s="82"/>
      <c r="P140" s="203">
        <f>O140*H140</f>
        <v>0</v>
      </c>
      <c r="Q140" s="203">
        <v>0</v>
      </c>
      <c r="R140" s="203">
        <f>Q140*H140</f>
        <v>0</v>
      </c>
      <c r="S140" s="203">
        <v>0</v>
      </c>
      <c r="T140" s="204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05" t="s">
        <v>120</v>
      </c>
      <c r="AT140" s="205" t="s">
        <v>122</v>
      </c>
      <c r="AU140" s="205" t="s">
        <v>23</v>
      </c>
      <c r="AY140" s="15" t="s">
        <v>121</v>
      </c>
      <c r="BE140" s="206">
        <f>IF(N140="základní",J140,0)</f>
        <v>0</v>
      </c>
      <c r="BF140" s="206">
        <f>IF(N140="snížená",J140,0)</f>
        <v>0</v>
      </c>
      <c r="BG140" s="206">
        <f>IF(N140="zákl. přenesená",J140,0)</f>
        <v>0</v>
      </c>
      <c r="BH140" s="206">
        <f>IF(N140="sníž. přenesená",J140,0)</f>
        <v>0</v>
      </c>
      <c r="BI140" s="206">
        <f>IF(N140="nulová",J140,0)</f>
        <v>0</v>
      </c>
      <c r="BJ140" s="15" t="s">
        <v>23</v>
      </c>
      <c r="BK140" s="206">
        <f>ROUND(I140*H140,2)</f>
        <v>0</v>
      </c>
      <c r="BL140" s="15" t="s">
        <v>120</v>
      </c>
      <c r="BM140" s="205" t="s">
        <v>367</v>
      </c>
    </row>
    <row r="141" s="2" customFormat="1" ht="16.5" customHeight="1">
      <c r="A141" s="36"/>
      <c r="B141" s="37"/>
      <c r="C141" s="194" t="s">
        <v>368</v>
      </c>
      <c r="D141" s="194" t="s">
        <v>122</v>
      </c>
      <c r="E141" s="195" t="s">
        <v>369</v>
      </c>
      <c r="F141" s="196" t="s">
        <v>370</v>
      </c>
      <c r="G141" s="197" t="s">
        <v>138</v>
      </c>
      <c r="H141" s="198">
        <v>28</v>
      </c>
      <c r="I141" s="199"/>
      <c r="J141" s="200">
        <f>ROUND(I141*H141,2)</f>
        <v>0</v>
      </c>
      <c r="K141" s="196" t="s">
        <v>139</v>
      </c>
      <c r="L141" s="42"/>
      <c r="M141" s="201" t="s">
        <v>22</v>
      </c>
      <c r="N141" s="202" t="s">
        <v>48</v>
      </c>
      <c r="O141" s="82"/>
      <c r="P141" s="203">
        <f>O141*H141</f>
        <v>0</v>
      </c>
      <c r="Q141" s="203">
        <v>0</v>
      </c>
      <c r="R141" s="203">
        <f>Q141*H141</f>
        <v>0</v>
      </c>
      <c r="S141" s="203">
        <v>0</v>
      </c>
      <c r="T141" s="204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05" t="s">
        <v>120</v>
      </c>
      <c r="AT141" s="205" t="s">
        <v>122</v>
      </c>
      <c r="AU141" s="205" t="s">
        <v>23</v>
      </c>
      <c r="AY141" s="15" t="s">
        <v>121</v>
      </c>
      <c r="BE141" s="206">
        <f>IF(N141="základní",J141,0)</f>
        <v>0</v>
      </c>
      <c r="BF141" s="206">
        <f>IF(N141="snížená",J141,0)</f>
        <v>0</v>
      </c>
      <c r="BG141" s="206">
        <f>IF(N141="zákl. přenesená",J141,0)</f>
        <v>0</v>
      </c>
      <c r="BH141" s="206">
        <f>IF(N141="sníž. přenesená",J141,0)</f>
        <v>0</v>
      </c>
      <c r="BI141" s="206">
        <f>IF(N141="nulová",J141,0)</f>
        <v>0</v>
      </c>
      <c r="BJ141" s="15" t="s">
        <v>23</v>
      </c>
      <c r="BK141" s="206">
        <f>ROUND(I141*H141,2)</f>
        <v>0</v>
      </c>
      <c r="BL141" s="15" t="s">
        <v>120</v>
      </c>
      <c r="BM141" s="205" t="s">
        <v>371</v>
      </c>
    </row>
    <row r="142" s="2" customFormat="1" ht="16.5" customHeight="1">
      <c r="A142" s="36"/>
      <c r="B142" s="37"/>
      <c r="C142" s="194" t="s">
        <v>372</v>
      </c>
      <c r="D142" s="194" t="s">
        <v>122</v>
      </c>
      <c r="E142" s="195" t="s">
        <v>373</v>
      </c>
      <c r="F142" s="196" t="s">
        <v>374</v>
      </c>
      <c r="G142" s="197" t="s">
        <v>138</v>
      </c>
      <c r="H142" s="198">
        <v>1</v>
      </c>
      <c r="I142" s="199"/>
      <c r="J142" s="200">
        <f>ROUND(I142*H142,2)</f>
        <v>0</v>
      </c>
      <c r="K142" s="196" t="s">
        <v>139</v>
      </c>
      <c r="L142" s="42"/>
      <c r="M142" s="201" t="s">
        <v>22</v>
      </c>
      <c r="N142" s="202" t="s">
        <v>48</v>
      </c>
      <c r="O142" s="82"/>
      <c r="P142" s="203">
        <f>O142*H142</f>
        <v>0</v>
      </c>
      <c r="Q142" s="203">
        <v>0</v>
      </c>
      <c r="R142" s="203">
        <f>Q142*H142</f>
        <v>0</v>
      </c>
      <c r="S142" s="203">
        <v>0</v>
      </c>
      <c r="T142" s="204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05" t="s">
        <v>120</v>
      </c>
      <c r="AT142" s="205" t="s">
        <v>122</v>
      </c>
      <c r="AU142" s="205" t="s">
        <v>23</v>
      </c>
      <c r="AY142" s="15" t="s">
        <v>121</v>
      </c>
      <c r="BE142" s="206">
        <f>IF(N142="základní",J142,0)</f>
        <v>0</v>
      </c>
      <c r="BF142" s="206">
        <f>IF(N142="snížená",J142,0)</f>
        <v>0</v>
      </c>
      <c r="BG142" s="206">
        <f>IF(N142="zákl. přenesená",J142,0)</f>
        <v>0</v>
      </c>
      <c r="BH142" s="206">
        <f>IF(N142="sníž. přenesená",J142,0)</f>
        <v>0</v>
      </c>
      <c r="BI142" s="206">
        <f>IF(N142="nulová",J142,0)</f>
        <v>0</v>
      </c>
      <c r="BJ142" s="15" t="s">
        <v>23</v>
      </c>
      <c r="BK142" s="206">
        <f>ROUND(I142*H142,2)</f>
        <v>0</v>
      </c>
      <c r="BL142" s="15" t="s">
        <v>120</v>
      </c>
      <c r="BM142" s="205" t="s">
        <v>375</v>
      </c>
    </row>
    <row r="143" s="2" customFormat="1" ht="16.5" customHeight="1">
      <c r="A143" s="36"/>
      <c r="B143" s="37"/>
      <c r="C143" s="194" t="s">
        <v>376</v>
      </c>
      <c r="D143" s="194" t="s">
        <v>122</v>
      </c>
      <c r="E143" s="195" t="s">
        <v>377</v>
      </c>
      <c r="F143" s="196" t="s">
        <v>378</v>
      </c>
      <c r="G143" s="197" t="s">
        <v>138</v>
      </c>
      <c r="H143" s="198">
        <v>2</v>
      </c>
      <c r="I143" s="199"/>
      <c r="J143" s="200">
        <f>ROUND(I143*H143,2)</f>
        <v>0</v>
      </c>
      <c r="K143" s="196" t="s">
        <v>139</v>
      </c>
      <c r="L143" s="42"/>
      <c r="M143" s="201" t="s">
        <v>22</v>
      </c>
      <c r="N143" s="202" t="s">
        <v>48</v>
      </c>
      <c r="O143" s="82"/>
      <c r="P143" s="203">
        <f>O143*H143</f>
        <v>0</v>
      </c>
      <c r="Q143" s="203">
        <v>0</v>
      </c>
      <c r="R143" s="203">
        <f>Q143*H143</f>
        <v>0</v>
      </c>
      <c r="S143" s="203">
        <v>0</v>
      </c>
      <c r="T143" s="204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05" t="s">
        <v>120</v>
      </c>
      <c r="AT143" s="205" t="s">
        <v>122</v>
      </c>
      <c r="AU143" s="205" t="s">
        <v>23</v>
      </c>
      <c r="AY143" s="15" t="s">
        <v>121</v>
      </c>
      <c r="BE143" s="206">
        <f>IF(N143="základní",J143,0)</f>
        <v>0</v>
      </c>
      <c r="BF143" s="206">
        <f>IF(N143="snížená",J143,0)</f>
        <v>0</v>
      </c>
      <c r="BG143" s="206">
        <f>IF(N143="zákl. přenesená",J143,0)</f>
        <v>0</v>
      </c>
      <c r="BH143" s="206">
        <f>IF(N143="sníž. přenesená",J143,0)</f>
        <v>0</v>
      </c>
      <c r="BI143" s="206">
        <f>IF(N143="nulová",J143,0)</f>
        <v>0</v>
      </c>
      <c r="BJ143" s="15" t="s">
        <v>23</v>
      </c>
      <c r="BK143" s="206">
        <f>ROUND(I143*H143,2)</f>
        <v>0</v>
      </c>
      <c r="BL143" s="15" t="s">
        <v>120</v>
      </c>
      <c r="BM143" s="205" t="s">
        <v>379</v>
      </c>
    </row>
    <row r="144" s="2" customFormat="1" ht="24.15" customHeight="1">
      <c r="A144" s="36"/>
      <c r="B144" s="37"/>
      <c r="C144" s="194" t="s">
        <v>380</v>
      </c>
      <c r="D144" s="194" t="s">
        <v>122</v>
      </c>
      <c r="E144" s="195" t="s">
        <v>381</v>
      </c>
      <c r="F144" s="196" t="s">
        <v>382</v>
      </c>
      <c r="G144" s="197" t="s">
        <v>138</v>
      </c>
      <c r="H144" s="198">
        <v>1</v>
      </c>
      <c r="I144" s="199"/>
      <c r="J144" s="200">
        <f>ROUND(I144*H144,2)</f>
        <v>0</v>
      </c>
      <c r="K144" s="196" t="s">
        <v>139</v>
      </c>
      <c r="L144" s="42"/>
      <c r="M144" s="201" t="s">
        <v>22</v>
      </c>
      <c r="N144" s="202" t="s">
        <v>48</v>
      </c>
      <c r="O144" s="82"/>
      <c r="P144" s="203">
        <f>O144*H144</f>
        <v>0</v>
      </c>
      <c r="Q144" s="203">
        <v>0</v>
      </c>
      <c r="R144" s="203">
        <f>Q144*H144</f>
        <v>0</v>
      </c>
      <c r="S144" s="203">
        <v>0</v>
      </c>
      <c r="T144" s="204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05" t="s">
        <v>120</v>
      </c>
      <c r="AT144" s="205" t="s">
        <v>122</v>
      </c>
      <c r="AU144" s="205" t="s">
        <v>23</v>
      </c>
      <c r="AY144" s="15" t="s">
        <v>121</v>
      </c>
      <c r="BE144" s="206">
        <f>IF(N144="základní",J144,0)</f>
        <v>0</v>
      </c>
      <c r="BF144" s="206">
        <f>IF(N144="snížená",J144,0)</f>
        <v>0</v>
      </c>
      <c r="BG144" s="206">
        <f>IF(N144="zákl. přenesená",J144,0)</f>
        <v>0</v>
      </c>
      <c r="BH144" s="206">
        <f>IF(N144="sníž. přenesená",J144,0)</f>
        <v>0</v>
      </c>
      <c r="BI144" s="206">
        <f>IF(N144="nulová",J144,0)</f>
        <v>0</v>
      </c>
      <c r="BJ144" s="15" t="s">
        <v>23</v>
      </c>
      <c r="BK144" s="206">
        <f>ROUND(I144*H144,2)</f>
        <v>0</v>
      </c>
      <c r="BL144" s="15" t="s">
        <v>120</v>
      </c>
      <c r="BM144" s="205" t="s">
        <v>383</v>
      </c>
    </row>
    <row r="145" s="2" customFormat="1" ht="16.5" customHeight="1">
      <c r="A145" s="36"/>
      <c r="B145" s="37"/>
      <c r="C145" s="194" t="s">
        <v>384</v>
      </c>
      <c r="D145" s="194" t="s">
        <v>122</v>
      </c>
      <c r="E145" s="195" t="s">
        <v>385</v>
      </c>
      <c r="F145" s="196" t="s">
        <v>386</v>
      </c>
      <c r="G145" s="197" t="s">
        <v>138</v>
      </c>
      <c r="H145" s="198">
        <v>1</v>
      </c>
      <c r="I145" s="199"/>
      <c r="J145" s="200">
        <f>ROUND(I145*H145,2)</f>
        <v>0</v>
      </c>
      <c r="K145" s="196" t="s">
        <v>139</v>
      </c>
      <c r="L145" s="42"/>
      <c r="M145" s="201" t="s">
        <v>22</v>
      </c>
      <c r="N145" s="202" t="s">
        <v>48</v>
      </c>
      <c r="O145" s="82"/>
      <c r="P145" s="203">
        <f>O145*H145</f>
        <v>0</v>
      </c>
      <c r="Q145" s="203">
        <v>0</v>
      </c>
      <c r="R145" s="203">
        <f>Q145*H145</f>
        <v>0</v>
      </c>
      <c r="S145" s="203">
        <v>0</v>
      </c>
      <c r="T145" s="204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05" t="s">
        <v>120</v>
      </c>
      <c r="AT145" s="205" t="s">
        <v>122</v>
      </c>
      <c r="AU145" s="205" t="s">
        <v>23</v>
      </c>
      <c r="AY145" s="15" t="s">
        <v>121</v>
      </c>
      <c r="BE145" s="206">
        <f>IF(N145="základní",J145,0)</f>
        <v>0</v>
      </c>
      <c r="BF145" s="206">
        <f>IF(N145="snížená",J145,0)</f>
        <v>0</v>
      </c>
      <c r="BG145" s="206">
        <f>IF(N145="zákl. přenesená",J145,0)</f>
        <v>0</v>
      </c>
      <c r="BH145" s="206">
        <f>IF(N145="sníž. přenesená",J145,0)</f>
        <v>0</v>
      </c>
      <c r="BI145" s="206">
        <f>IF(N145="nulová",J145,0)</f>
        <v>0</v>
      </c>
      <c r="BJ145" s="15" t="s">
        <v>23</v>
      </c>
      <c r="BK145" s="206">
        <f>ROUND(I145*H145,2)</f>
        <v>0</v>
      </c>
      <c r="BL145" s="15" t="s">
        <v>120</v>
      </c>
      <c r="BM145" s="205" t="s">
        <v>387</v>
      </c>
    </row>
    <row r="146" s="2" customFormat="1" ht="16.5" customHeight="1">
      <c r="A146" s="36"/>
      <c r="B146" s="37"/>
      <c r="C146" s="194" t="s">
        <v>388</v>
      </c>
      <c r="D146" s="194" t="s">
        <v>122</v>
      </c>
      <c r="E146" s="195" t="s">
        <v>389</v>
      </c>
      <c r="F146" s="196" t="s">
        <v>390</v>
      </c>
      <c r="G146" s="197" t="s">
        <v>138</v>
      </c>
      <c r="H146" s="198">
        <v>1</v>
      </c>
      <c r="I146" s="199"/>
      <c r="J146" s="200">
        <f>ROUND(I146*H146,2)</f>
        <v>0</v>
      </c>
      <c r="K146" s="196" t="s">
        <v>139</v>
      </c>
      <c r="L146" s="42"/>
      <c r="M146" s="201" t="s">
        <v>22</v>
      </c>
      <c r="N146" s="202" t="s">
        <v>48</v>
      </c>
      <c r="O146" s="82"/>
      <c r="P146" s="203">
        <f>O146*H146</f>
        <v>0</v>
      </c>
      <c r="Q146" s="203">
        <v>0</v>
      </c>
      <c r="R146" s="203">
        <f>Q146*H146</f>
        <v>0</v>
      </c>
      <c r="S146" s="203">
        <v>0</v>
      </c>
      <c r="T146" s="204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05" t="s">
        <v>120</v>
      </c>
      <c r="AT146" s="205" t="s">
        <v>122</v>
      </c>
      <c r="AU146" s="205" t="s">
        <v>23</v>
      </c>
      <c r="AY146" s="15" t="s">
        <v>121</v>
      </c>
      <c r="BE146" s="206">
        <f>IF(N146="základní",J146,0)</f>
        <v>0</v>
      </c>
      <c r="BF146" s="206">
        <f>IF(N146="snížená",J146,0)</f>
        <v>0</v>
      </c>
      <c r="BG146" s="206">
        <f>IF(N146="zákl. přenesená",J146,0)</f>
        <v>0</v>
      </c>
      <c r="BH146" s="206">
        <f>IF(N146="sníž. přenesená",J146,0)</f>
        <v>0</v>
      </c>
      <c r="BI146" s="206">
        <f>IF(N146="nulová",J146,0)</f>
        <v>0</v>
      </c>
      <c r="BJ146" s="15" t="s">
        <v>23</v>
      </c>
      <c r="BK146" s="206">
        <f>ROUND(I146*H146,2)</f>
        <v>0</v>
      </c>
      <c r="BL146" s="15" t="s">
        <v>120</v>
      </c>
      <c r="BM146" s="205" t="s">
        <v>391</v>
      </c>
    </row>
    <row r="147" s="2" customFormat="1" ht="24.15" customHeight="1">
      <c r="A147" s="36"/>
      <c r="B147" s="37"/>
      <c r="C147" s="194" t="s">
        <v>392</v>
      </c>
      <c r="D147" s="194" t="s">
        <v>122</v>
      </c>
      <c r="E147" s="195" t="s">
        <v>393</v>
      </c>
      <c r="F147" s="196" t="s">
        <v>394</v>
      </c>
      <c r="G147" s="197" t="s">
        <v>138</v>
      </c>
      <c r="H147" s="198">
        <v>1</v>
      </c>
      <c r="I147" s="199"/>
      <c r="J147" s="200">
        <f>ROUND(I147*H147,2)</f>
        <v>0</v>
      </c>
      <c r="K147" s="196" t="s">
        <v>139</v>
      </c>
      <c r="L147" s="42"/>
      <c r="M147" s="201" t="s">
        <v>22</v>
      </c>
      <c r="N147" s="202" t="s">
        <v>48</v>
      </c>
      <c r="O147" s="82"/>
      <c r="P147" s="203">
        <f>O147*H147</f>
        <v>0</v>
      </c>
      <c r="Q147" s="203">
        <v>0</v>
      </c>
      <c r="R147" s="203">
        <f>Q147*H147</f>
        <v>0</v>
      </c>
      <c r="S147" s="203">
        <v>0</v>
      </c>
      <c r="T147" s="204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05" t="s">
        <v>120</v>
      </c>
      <c r="AT147" s="205" t="s">
        <v>122</v>
      </c>
      <c r="AU147" s="205" t="s">
        <v>23</v>
      </c>
      <c r="AY147" s="15" t="s">
        <v>121</v>
      </c>
      <c r="BE147" s="206">
        <f>IF(N147="základní",J147,0)</f>
        <v>0</v>
      </c>
      <c r="BF147" s="206">
        <f>IF(N147="snížená",J147,0)</f>
        <v>0</v>
      </c>
      <c r="BG147" s="206">
        <f>IF(N147="zákl. přenesená",J147,0)</f>
        <v>0</v>
      </c>
      <c r="BH147" s="206">
        <f>IF(N147="sníž. přenesená",J147,0)</f>
        <v>0</v>
      </c>
      <c r="BI147" s="206">
        <f>IF(N147="nulová",J147,0)</f>
        <v>0</v>
      </c>
      <c r="BJ147" s="15" t="s">
        <v>23</v>
      </c>
      <c r="BK147" s="206">
        <f>ROUND(I147*H147,2)</f>
        <v>0</v>
      </c>
      <c r="BL147" s="15" t="s">
        <v>120</v>
      </c>
      <c r="BM147" s="205" t="s">
        <v>395</v>
      </c>
    </row>
    <row r="148" s="2" customFormat="1" ht="16.5" customHeight="1">
      <c r="A148" s="36"/>
      <c r="B148" s="37"/>
      <c r="C148" s="194" t="s">
        <v>396</v>
      </c>
      <c r="D148" s="194" t="s">
        <v>122</v>
      </c>
      <c r="E148" s="195" t="s">
        <v>397</v>
      </c>
      <c r="F148" s="196" t="s">
        <v>398</v>
      </c>
      <c r="G148" s="197" t="s">
        <v>138</v>
      </c>
      <c r="H148" s="198">
        <v>1</v>
      </c>
      <c r="I148" s="199"/>
      <c r="J148" s="200">
        <f>ROUND(I148*H148,2)</f>
        <v>0</v>
      </c>
      <c r="K148" s="196" t="s">
        <v>139</v>
      </c>
      <c r="L148" s="42"/>
      <c r="M148" s="201" t="s">
        <v>22</v>
      </c>
      <c r="N148" s="202" t="s">
        <v>48</v>
      </c>
      <c r="O148" s="82"/>
      <c r="P148" s="203">
        <f>O148*H148</f>
        <v>0</v>
      </c>
      <c r="Q148" s="203">
        <v>0</v>
      </c>
      <c r="R148" s="203">
        <f>Q148*H148</f>
        <v>0</v>
      </c>
      <c r="S148" s="203">
        <v>0</v>
      </c>
      <c r="T148" s="204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05" t="s">
        <v>120</v>
      </c>
      <c r="AT148" s="205" t="s">
        <v>122</v>
      </c>
      <c r="AU148" s="205" t="s">
        <v>23</v>
      </c>
      <c r="AY148" s="15" t="s">
        <v>121</v>
      </c>
      <c r="BE148" s="206">
        <f>IF(N148="základní",J148,0)</f>
        <v>0</v>
      </c>
      <c r="BF148" s="206">
        <f>IF(N148="snížená",J148,0)</f>
        <v>0</v>
      </c>
      <c r="BG148" s="206">
        <f>IF(N148="zákl. přenesená",J148,0)</f>
        <v>0</v>
      </c>
      <c r="BH148" s="206">
        <f>IF(N148="sníž. přenesená",J148,0)</f>
        <v>0</v>
      </c>
      <c r="BI148" s="206">
        <f>IF(N148="nulová",J148,0)</f>
        <v>0</v>
      </c>
      <c r="BJ148" s="15" t="s">
        <v>23</v>
      </c>
      <c r="BK148" s="206">
        <f>ROUND(I148*H148,2)</f>
        <v>0</v>
      </c>
      <c r="BL148" s="15" t="s">
        <v>120</v>
      </c>
      <c r="BM148" s="205" t="s">
        <v>399</v>
      </c>
    </row>
    <row r="149" s="2" customFormat="1" ht="16.5" customHeight="1">
      <c r="A149" s="36"/>
      <c r="B149" s="37"/>
      <c r="C149" s="194" t="s">
        <v>400</v>
      </c>
      <c r="D149" s="194" t="s">
        <v>122</v>
      </c>
      <c r="E149" s="195" t="s">
        <v>401</v>
      </c>
      <c r="F149" s="196" t="s">
        <v>402</v>
      </c>
      <c r="G149" s="197" t="s">
        <v>138</v>
      </c>
      <c r="H149" s="198">
        <v>1</v>
      </c>
      <c r="I149" s="199"/>
      <c r="J149" s="200">
        <f>ROUND(I149*H149,2)</f>
        <v>0</v>
      </c>
      <c r="K149" s="196" t="s">
        <v>139</v>
      </c>
      <c r="L149" s="42"/>
      <c r="M149" s="201" t="s">
        <v>22</v>
      </c>
      <c r="N149" s="202" t="s">
        <v>48</v>
      </c>
      <c r="O149" s="82"/>
      <c r="P149" s="203">
        <f>O149*H149</f>
        <v>0</v>
      </c>
      <c r="Q149" s="203">
        <v>0</v>
      </c>
      <c r="R149" s="203">
        <f>Q149*H149</f>
        <v>0</v>
      </c>
      <c r="S149" s="203">
        <v>0</v>
      </c>
      <c r="T149" s="204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05" t="s">
        <v>120</v>
      </c>
      <c r="AT149" s="205" t="s">
        <v>122</v>
      </c>
      <c r="AU149" s="205" t="s">
        <v>23</v>
      </c>
      <c r="AY149" s="15" t="s">
        <v>121</v>
      </c>
      <c r="BE149" s="206">
        <f>IF(N149="základní",J149,0)</f>
        <v>0</v>
      </c>
      <c r="BF149" s="206">
        <f>IF(N149="snížená",J149,0)</f>
        <v>0</v>
      </c>
      <c r="BG149" s="206">
        <f>IF(N149="zákl. přenesená",J149,0)</f>
        <v>0</v>
      </c>
      <c r="BH149" s="206">
        <f>IF(N149="sníž. přenesená",J149,0)</f>
        <v>0</v>
      </c>
      <c r="BI149" s="206">
        <f>IF(N149="nulová",J149,0)</f>
        <v>0</v>
      </c>
      <c r="BJ149" s="15" t="s">
        <v>23</v>
      </c>
      <c r="BK149" s="206">
        <f>ROUND(I149*H149,2)</f>
        <v>0</v>
      </c>
      <c r="BL149" s="15" t="s">
        <v>120</v>
      </c>
      <c r="BM149" s="205" t="s">
        <v>403</v>
      </c>
    </row>
    <row r="150" s="2" customFormat="1" ht="24.15" customHeight="1">
      <c r="A150" s="36"/>
      <c r="B150" s="37"/>
      <c r="C150" s="194" t="s">
        <v>404</v>
      </c>
      <c r="D150" s="194" t="s">
        <v>122</v>
      </c>
      <c r="E150" s="195" t="s">
        <v>405</v>
      </c>
      <c r="F150" s="196" t="s">
        <v>406</v>
      </c>
      <c r="G150" s="197" t="s">
        <v>138</v>
      </c>
      <c r="H150" s="198">
        <v>7</v>
      </c>
      <c r="I150" s="199"/>
      <c r="J150" s="200">
        <f>ROUND(I150*H150,2)</f>
        <v>0</v>
      </c>
      <c r="K150" s="196" t="s">
        <v>139</v>
      </c>
      <c r="L150" s="42"/>
      <c r="M150" s="201" t="s">
        <v>22</v>
      </c>
      <c r="N150" s="202" t="s">
        <v>48</v>
      </c>
      <c r="O150" s="82"/>
      <c r="P150" s="203">
        <f>O150*H150</f>
        <v>0</v>
      </c>
      <c r="Q150" s="203">
        <v>0</v>
      </c>
      <c r="R150" s="203">
        <f>Q150*H150</f>
        <v>0</v>
      </c>
      <c r="S150" s="203">
        <v>0</v>
      </c>
      <c r="T150" s="204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05" t="s">
        <v>120</v>
      </c>
      <c r="AT150" s="205" t="s">
        <v>122</v>
      </c>
      <c r="AU150" s="205" t="s">
        <v>23</v>
      </c>
      <c r="AY150" s="15" t="s">
        <v>121</v>
      </c>
      <c r="BE150" s="206">
        <f>IF(N150="základní",J150,0)</f>
        <v>0</v>
      </c>
      <c r="BF150" s="206">
        <f>IF(N150="snížená",J150,0)</f>
        <v>0</v>
      </c>
      <c r="BG150" s="206">
        <f>IF(N150="zákl. přenesená",J150,0)</f>
        <v>0</v>
      </c>
      <c r="BH150" s="206">
        <f>IF(N150="sníž. přenesená",J150,0)</f>
        <v>0</v>
      </c>
      <c r="BI150" s="206">
        <f>IF(N150="nulová",J150,0)</f>
        <v>0</v>
      </c>
      <c r="BJ150" s="15" t="s">
        <v>23</v>
      </c>
      <c r="BK150" s="206">
        <f>ROUND(I150*H150,2)</f>
        <v>0</v>
      </c>
      <c r="BL150" s="15" t="s">
        <v>120</v>
      </c>
      <c r="BM150" s="205" t="s">
        <v>407</v>
      </c>
    </row>
    <row r="151" s="2" customFormat="1" ht="24.15" customHeight="1">
      <c r="A151" s="36"/>
      <c r="B151" s="37"/>
      <c r="C151" s="194" t="s">
        <v>408</v>
      </c>
      <c r="D151" s="194" t="s">
        <v>122</v>
      </c>
      <c r="E151" s="195" t="s">
        <v>409</v>
      </c>
      <c r="F151" s="196" t="s">
        <v>410</v>
      </c>
      <c r="G151" s="197" t="s">
        <v>138</v>
      </c>
      <c r="H151" s="198">
        <v>1</v>
      </c>
      <c r="I151" s="199"/>
      <c r="J151" s="200">
        <f>ROUND(I151*H151,2)</f>
        <v>0</v>
      </c>
      <c r="K151" s="196" t="s">
        <v>139</v>
      </c>
      <c r="L151" s="42"/>
      <c r="M151" s="201" t="s">
        <v>22</v>
      </c>
      <c r="N151" s="202" t="s">
        <v>48</v>
      </c>
      <c r="O151" s="82"/>
      <c r="P151" s="203">
        <f>O151*H151</f>
        <v>0</v>
      </c>
      <c r="Q151" s="203">
        <v>0</v>
      </c>
      <c r="R151" s="203">
        <f>Q151*H151</f>
        <v>0</v>
      </c>
      <c r="S151" s="203">
        <v>0</v>
      </c>
      <c r="T151" s="204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05" t="s">
        <v>120</v>
      </c>
      <c r="AT151" s="205" t="s">
        <v>122</v>
      </c>
      <c r="AU151" s="205" t="s">
        <v>23</v>
      </c>
      <c r="AY151" s="15" t="s">
        <v>121</v>
      </c>
      <c r="BE151" s="206">
        <f>IF(N151="základní",J151,0)</f>
        <v>0</v>
      </c>
      <c r="BF151" s="206">
        <f>IF(N151="snížená",J151,0)</f>
        <v>0</v>
      </c>
      <c r="BG151" s="206">
        <f>IF(N151="zákl. přenesená",J151,0)</f>
        <v>0</v>
      </c>
      <c r="BH151" s="206">
        <f>IF(N151="sníž. přenesená",J151,0)</f>
        <v>0</v>
      </c>
      <c r="BI151" s="206">
        <f>IF(N151="nulová",J151,0)</f>
        <v>0</v>
      </c>
      <c r="BJ151" s="15" t="s">
        <v>23</v>
      </c>
      <c r="BK151" s="206">
        <f>ROUND(I151*H151,2)</f>
        <v>0</v>
      </c>
      <c r="BL151" s="15" t="s">
        <v>120</v>
      </c>
      <c r="BM151" s="205" t="s">
        <v>411</v>
      </c>
    </row>
    <row r="152" s="2" customFormat="1" ht="24.15" customHeight="1">
      <c r="A152" s="36"/>
      <c r="B152" s="37"/>
      <c r="C152" s="194" t="s">
        <v>412</v>
      </c>
      <c r="D152" s="194" t="s">
        <v>122</v>
      </c>
      <c r="E152" s="195" t="s">
        <v>413</v>
      </c>
      <c r="F152" s="196" t="s">
        <v>414</v>
      </c>
      <c r="G152" s="197" t="s">
        <v>138</v>
      </c>
      <c r="H152" s="198">
        <v>14</v>
      </c>
      <c r="I152" s="199"/>
      <c r="J152" s="200">
        <f>ROUND(I152*H152,2)</f>
        <v>0</v>
      </c>
      <c r="K152" s="196" t="s">
        <v>139</v>
      </c>
      <c r="L152" s="42"/>
      <c r="M152" s="201" t="s">
        <v>22</v>
      </c>
      <c r="N152" s="202" t="s">
        <v>48</v>
      </c>
      <c r="O152" s="82"/>
      <c r="P152" s="203">
        <f>O152*H152</f>
        <v>0</v>
      </c>
      <c r="Q152" s="203">
        <v>0</v>
      </c>
      <c r="R152" s="203">
        <f>Q152*H152</f>
        <v>0</v>
      </c>
      <c r="S152" s="203">
        <v>0</v>
      </c>
      <c r="T152" s="204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05" t="s">
        <v>120</v>
      </c>
      <c r="AT152" s="205" t="s">
        <v>122</v>
      </c>
      <c r="AU152" s="205" t="s">
        <v>23</v>
      </c>
      <c r="AY152" s="15" t="s">
        <v>121</v>
      </c>
      <c r="BE152" s="206">
        <f>IF(N152="základní",J152,0)</f>
        <v>0</v>
      </c>
      <c r="BF152" s="206">
        <f>IF(N152="snížená",J152,0)</f>
        <v>0</v>
      </c>
      <c r="BG152" s="206">
        <f>IF(N152="zákl. přenesená",J152,0)</f>
        <v>0</v>
      </c>
      <c r="BH152" s="206">
        <f>IF(N152="sníž. přenesená",J152,0)</f>
        <v>0</v>
      </c>
      <c r="BI152" s="206">
        <f>IF(N152="nulová",J152,0)</f>
        <v>0</v>
      </c>
      <c r="BJ152" s="15" t="s">
        <v>23</v>
      </c>
      <c r="BK152" s="206">
        <f>ROUND(I152*H152,2)</f>
        <v>0</v>
      </c>
      <c r="BL152" s="15" t="s">
        <v>120</v>
      </c>
      <c r="BM152" s="205" t="s">
        <v>415</v>
      </c>
    </row>
    <row r="153" s="2" customFormat="1" ht="24.15" customHeight="1">
      <c r="A153" s="36"/>
      <c r="B153" s="37"/>
      <c r="C153" s="194" t="s">
        <v>416</v>
      </c>
      <c r="D153" s="194" t="s">
        <v>122</v>
      </c>
      <c r="E153" s="195" t="s">
        <v>417</v>
      </c>
      <c r="F153" s="196" t="s">
        <v>418</v>
      </c>
      <c r="G153" s="197" t="s">
        <v>138</v>
      </c>
      <c r="H153" s="198">
        <v>1</v>
      </c>
      <c r="I153" s="199"/>
      <c r="J153" s="200">
        <f>ROUND(I153*H153,2)</f>
        <v>0</v>
      </c>
      <c r="K153" s="196" t="s">
        <v>139</v>
      </c>
      <c r="L153" s="42"/>
      <c r="M153" s="201" t="s">
        <v>22</v>
      </c>
      <c r="N153" s="202" t="s">
        <v>48</v>
      </c>
      <c r="O153" s="82"/>
      <c r="P153" s="203">
        <f>O153*H153</f>
        <v>0</v>
      </c>
      <c r="Q153" s="203">
        <v>0</v>
      </c>
      <c r="R153" s="203">
        <f>Q153*H153</f>
        <v>0</v>
      </c>
      <c r="S153" s="203">
        <v>0</v>
      </c>
      <c r="T153" s="204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05" t="s">
        <v>120</v>
      </c>
      <c r="AT153" s="205" t="s">
        <v>122</v>
      </c>
      <c r="AU153" s="205" t="s">
        <v>23</v>
      </c>
      <c r="AY153" s="15" t="s">
        <v>121</v>
      </c>
      <c r="BE153" s="206">
        <f>IF(N153="základní",J153,0)</f>
        <v>0</v>
      </c>
      <c r="BF153" s="206">
        <f>IF(N153="snížená",J153,0)</f>
        <v>0</v>
      </c>
      <c r="BG153" s="206">
        <f>IF(N153="zákl. přenesená",J153,0)</f>
        <v>0</v>
      </c>
      <c r="BH153" s="206">
        <f>IF(N153="sníž. přenesená",J153,0)</f>
        <v>0</v>
      </c>
      <c r="BI153" s="206">
        <f>IF(N153="nulová",J153,0)</f>
        <v>0</v>
      </c>
      <c r="BJ153" s="15" t="s">
        <v>23</v>
      </c>
      <c r="BK153" s="206">
        <f>ROUND(I153*H153,2)</f>
        <v>0</v>
      </c>
      <c r="BL153" s="15" t="s">
        <v>120</v>
      </c>
      <c r="BM153" s="205" t="s">
        <v>419</v>
      </c>
    </row>
    <row r="154" s="2" customFormat="1" ht="24.15" customHeight="1">
      <c r="A154" s="36"/>
      <c r="B154" s="37"/>
      <c r="C154" s="194" t="s">
        <v>420</v>
      </c>
      <c r="D154" s="194" t="s">
        <v>122</v>
      </c>
      <c r="E154" s="195" t="s">
        <v>421</v>
      </c>
      <c r="F154" s="196" t="s">
        <v>422</v>
      </c>
      <c r="G154" s="197" t="s">
        <v>138</v>
      </c>
      <c r="H154" s="198">
        <v>1</v>
      </c>
      <c r="I154" s="199"/>
      <c r="J154" s="200">
        <f>ROUND(I154*H154,2)</f>
        <v>0</v>
      </c>
      <c r="K154" s="196" t="s">
        <v>139</v>
      </c>
      <c r="L154" s="42"/>
      <c r="M154" s="201" t="s">
        <v>22</v>
      </c>
      <c r="N154" s="202" t="s">
        <v>48</v>
      </c>
      <c r="O154" s="82"/>
      <c r="P154" s="203">
        <f>O154*H154</f>
        <v>0</v>
      </c>
      <c r="Q154" s="203">
        <v>0</v>
      </c>
      <c r="R154" s="203">
        <f>Q154*H154</f>
        <v>0</v>
      </c>
      <c r="S154" s="203">
        <v>0</v>
      </c>
      <c r="T154" s="204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05" t="s">
        <v>120</v>
      </c>
      <c r="AT154" s="205" t="s">
        <v>122</v>
      </c>
      <c r="AU154" s="205" t="s">
        <v>23</v>
      </c>
      <c r="AY154" s="15" t="s">
        <v>121</v>
      </c>
      <c r="BE154" s="206">
        <f>IF(N154="základní",J154,0)</f>
        <v>0</v>
      </c>
      <c r="BF154" s="206">
        <f>IF(N154="snížená",J154,0)</f>
        <v>0</v>
      </c>
      <c r="BG154" s="206">
        <f>IF(N154="zákl. přenesená",J154,0)</f>
        <v>0</v>
      </c>
      <c r="BH154" s="206">
        <f>IF(N154="sníž. přenesená",J154,0)</f>
        <v>0</v>
      </c>
      <c r="BI154" s="206">
        <f>IF(N154="nulová",J154,0)</f>
        <v>0</v>
      </c>
      <c r="BJ154" s="15" t="s">
        <v>23</v>
      </c>
      <c r="BK154" s="206">
        <f>ROUND(I154*H154,2)</f>
        <v>0</v>
      </c>
      <c r="BL154" s="15" t="s">
        <v>120</v>
      </c>
      <c r="BM154" s="205" t="s">
        <v>423</v>
      </c>
    </row>
    <row r="155" s="2" customFormat="1" ht="24.15" customHeight="1">
      <c r="A155" s="36"/>
      <c r="B155" s="37"/>
      <c r="C155" s="194" t="s">
        <v>424</v>
      </c>
      <c r="D155" s="194" t="s">
        <v>122</v>
      </c>
      <c r="E155" s="195" t="s">
        <v>425</v>
      </c>
      <c r="F155" s="196" t="s">
        <v>426</v>
      </c>
      <c r="G155" s="197" t="s">
        <v>138</v>
      </c>
      <c r="H155" s="198">
        <v>6</v>
      </c>
      <c r="I155" s="199"/>
      <c r="J155" s="200">
        <f>ROUND(I155*H155,2)</f>
        <v>0</v>
      </c>
      <c r="K155" s="196" t="s">
        <v>139</v>
      </c>
      <c r="L155" s="42"/>
      <c r="M155" s="201" t="s">
        <v>22</v>
      </c>
      <c r="N155" s="202" t="s">
        <v>48</v>
      </c>
      <c r="O155" s="82"/>
      <c r="P155" s="203">
        <f>O155*H155</f>
        <v>0</v>
      </c>
      <c r="Q155" s="203">
        <v>0</v>
      </c>
      <c r="R155" s="203">
        <f>Q155*H155</f>
        <v>0</v>
      </c>
      <c r="S155" s="203">
        <v>0</v>
      </c>
      <c r="T155" s="204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05" t="s">
        <v>120</v>
      </c>
      <c r="AT155" s="205" t="s">
        <v>122</v>
      </c>
      <c r="AU155" s="205" t="s">
        <v>23</v>
      </c>
      <c r="AY155" s="15" t="s">
        <v>121</v>
      </c>
      <c r="BE155" s="206">
        <f>IF(N155="základní",J155,0)</f>
        <v>0</v>
      </c>
      <c r="BF155" s="206">
        <f>IF(N155="snížená",J155,0)</f>
        <v>0</v>
      </c>
      <c r="BG155" s="206">
        <f>IF(N155="zákl. přenesená",J155,0)</f>
        <v>0</v>
      </c>
      <c r="BH155" s="206">
        <f>IF(N155="sníž. přenesená",J155,0)</f>
        <v>0</v>
      </c>
      <c r="BI155" s="206">
        <f>IF(N155="nulová",J155,0)</f>
        <v>0</v>
      </c>
      <c r="BJ155" s="15" t="s">
        <v>23</v>
      </c>
      <c r="BK155" s="206">
        <f>ROUND(I155*H155,2)</f>
        <v>0</v>
      </c>
      <c r="BL155" s="15" t="s">
        <v>120</v>
      </c>
      <c r="BM155" s="205" t="s">
        <v>427</v>
      </c>
    </row>
    <row r="156" s="2" customFormat="1" ht="24.15" customHeight="1">
      <c r="A156" s="36"/>
      <c r="B156" s="37"/>
      <c r="C156" s="194" t="s">
        <v>428</v>
      </c>
      <c r="D156" s="194" t="s">
        <v>122</v>
      </c>
      <c r="E156" s="195" t="s">
        <v>429</v>
      </c>
      <c r="F156" s="196" t="s">
        <v>430</v>
      </c>
      <c r="G156" s="197" t="s">
        <v>138</v>
      </c>
      <c r="H156" s="198">
        <v>1</v>
      </c>
      <c r="I156" s="199"/>
      <c r="J156" s="200">
        <f>ROUND(I156*H156,2)</f>
        <v>0</v>
      </c>
      <c r="K156" s="196" t="s">
        <v>139</v>
      </c>
      <c r="L156" s="42"/>
      <c r="M156" s="201" t="s">
        <v>22</v>
      </c>
      <c r="N156" s="202" t="s">
        <v>48</v>
      </c>
      <c r="O156" s="82"/>
      <c r="P156" s="203">
        <f>O156*H156</f>
        <v>0</v>
      </c>
      <c r="Q156" s="203">
        <v>0</v>
      </c>
      <c r="R156" s="203">
        <f>Q156*H156</f>
        <v>0</v>
      </c>
      <c r="S156" s="203">
        <v>0</v>
      </c>
      <c r="T156" s="204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05" t="s">
        <v>120</v>
      </c>
      <c r="AT156" s="205" t="s">
        <v>122</v>
      </c>
      <c r="AU156" s="205" t="s">
        <v>23</v>
      </c>
      <c r="AY156" s="15" t="s">
        <v>121</v>
      </c>
      <c r="BE156" s="206">
        <f>IF(N156="základní",J156,0)</f>
        <v>0</v>
      </c>
      <c r="BF156" s="206">
        <f>IF(N156="snížená",J156,0)</f>
        <v>0</v>
      </c>
      <c r="BG156" s="206">
        <f>IF(N156="zákl. přenesená",J156,0)</f>
        <v>0</v>
      </c>
      <c r="BH156" s="206">
        <f>IF(N156="sníž. přenesená",J156,0)</f>
        <v>0</v>
      </c>
      <c r="BI156" s="206">
        <f>IF(N156="nulová",J156,0)</f>
        <v>0</v>
      </c>
      <c r="BJ156" s="15" t="s">
        <v>23</v>
      </c>
      <c r="BK156" s="206">
        <f>ROUND(I156*H156,2)</f>
        <v>0</v>
      </c>
      <c r="BL156" s="15" t="s">
        <v>120</v>
      </c>
      <c r="BM156" s="205" t="s">
        <v>431</v>
      </c>
    </row>
    <row r="157" s="2" customFormat="1" ht="24.15" customHeight="1">
      <c r="A157" s="36"/>
      <c r="B157" s="37"/>
      <c r="C157" s="194" t="s">
        <v>432</v>
      </c>
      <c r="D157" s="194" t="s">
        <v>122</v>
      </c>
      <c r="E157" s="195" t="s">
        <v>433</v>
      </c>
      <c r="F157" s="196" t="s">
        <v>434</v>
      </c>
      <c r="G157" s="197" t="s">
        <v>138</v>
      </c>
      <c r="H157" s="198">
        <v>19</v>
      </c>
      <c r="I157" s="199"/>
      <c r="J157" s="200">
        <f>ROUND(I157*H157,2)</f>
        <v>0</v>
      </c>
      <c r="K157" s="196" t="s">
        <v>139</v>
      </c>
      <c r="L157" s="42"/>
      <c r="M157" s="201" t="s">
        <v>22</v>
      </c>
      <c r="N157" s="202" t="s">
        <v>48</v>
      </c>
      <c r="O157" s="82"/>
      <c r="P157" s="203">
        <f>O157*H157</f>
        <v>0</v>
      </c>
      <c r="Q157" s="203">
        <v>0</v>
      </c>
      <c r="R157" s="203">
        <f>Q157*H157</f>
        <v>0</v>
      </c>
      <c r="S157" s="203">
        <v>0</v>
      </c>
      <c r="T157" s="204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05" t="s">
        <v>120</v>
      </c>
      <c r="AT157" s="205" t="s">
        <v>122</v>
      </c>
      <c r="AU157" s="205" t="s">
        <v>23</v>
      </c>
      <c r="AY157" s="15" t="s">
        <v>121</v>
      </c>
      <c r="BE157" s="206">
        <f>IF(N157="základní",J157,0)</f>
        <v>0</v>
      </c>
      <c r="BF157" s="206">
        <f>IF(N157="snížená",J157,0)</f>
        <v>0</v>
      </c>
      <c r="BG157" s="206">
        <f>IF(N157="zákl. přenesená",J157,0)</f>
        <v>0</v>
      </c>
      <c r="BH157" s="206">
        <f>IF(N157="sníž. přenesená",J157,0)</f>
        <v>0</v>
      </c>
      <c r="BI157" s="206">
        <f>IF(N157="nulová",J157,0)</f>
        <v>0</v>
      </c>
      <c r="BJ157" s="15" t="s">
        <v>23</v>
      </c>
      <c r="BK157" s="206">
        <f>ROUND(I157*H157,2)</f>
        <v>0</v>
      </c>
      <c r="BL157" s="15" t="s">
        <v>120</v>
      </c>
      <c r="BM157" s="205" t="s">
        <v>435</v>
      </c>
    </row>
    <row r="158" s="2" customFormat="1" ht="24.15" customHeight="1">
      <c r="A158" s="36"/>
      <c r="B158" s="37"/>
      <c r="C158" s="194" t="s">
        <v>436</v>
      </c>
      <c r="D158" s="194" t="s">
        <v>122</v>
      </c>
      <c r="E158" s="195" t="s">
        <v>437</v>
      </c>
      <c r="F158" s="196" t="s">
        <v>438</v>
      </c>
      <c r="G158" s="197" t="s">
        <v>138</v>
      </c>
      <c r="H158" s="198">
        <v>2</v>
      </c>
      <c r="I158" s="199"/>
      <c r="J158" s="200">
        <f>ROUND(I158*H158,2)</f>
        <v>0</v>
      </c>
      <c r="K158" s="196" t="s">
        <v>139</v>
      </c>
      <c r="L158" s="42"/>
      <c r="M158" s="201" t="s">
        <v>22</v>
      </c>
      <c r="N158" s="202" t="s">
        <v>48</v>
      </c>
      <c r="O158" s="82"/>
      <c r="P158" s="203">
        <f>O158*H158</f>
        <v>0</v>
      </c>
      <c r="Q158" s="203">
        <v>0</v>
      </c>
      <c r="R158" s="203">
        <f>Q158*H158</f>
        <v>0</v>
      </c>
      <c r="S158" s="203">
        <v>0</v>
      </c>
      <c r="T158" s="204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05" t="s">
        <v>120</v>
      </c>
      <c r="AT158" s="205" t="s">
        <v>122</v>
      </c>
      <c r="AU158" s="205" t="s">
        <v>23</v>
      </c>
      <c r="AY158" s="15" t="s">
        <v>121</v>
      </c>
      <c r="BE158" s="206">
        <f>IF(N158="základní",J158,0)</f>
        <v>0</v>
      </c>
      <c r="BF158" s="206">
        <f>IF(N158="snížená",J158,0)</f>
        <v>0</v>
      </c>
      <c r="BG158" s="206">
        <f>IF(N158="zákl. přenesená",J158,0)</f>
        <v>0</v>
      </c>
      <c r="BH158" s="206">
        <f>IF(N158="sníž. přenesená",J158,0)</f>
        <v>0</v>
      </c>
      <c r="BI158" s="206">
        <f>IF(N158="nulová",J158,0)</f>
        <v>0</v>
      </c>
      <c r="BJ158" s="15" t="s">
        <v>23</v>
      </c>
      <c r="BK158" s="206">
        <f>ROUND(I158*H158,2)</f>
        <v>0</v>
      </c>
      <c r="BL158" s="15" t="s">
        <v>120</v>
      </c>
      <c r="BM158" s="205" t="s">
        <v>439</v>
      </c>
    </row>
    <row r="159" s="2" customFormat="1" ht="24.15" customHeight="1">
      <c r="A159" s="36"/>
      <c r="B159" s="37"/>
      <c r="C159" s="194" t="s">
        <v>440</v>
      </c>
      <c r="D159" s="194" t="s">
        <v>122</v>
      </c>
      <c r="E159" s="195" t="s">
        <v>441</v>
      </c>
      <c r="F159" s="196" t="s">
        <v>442</v>
      </c>
      <c r="G159" s="197" t="s">
        <v>138</v>
      </c>
      <c r="H159" s="198">
        <v>2</v>
      </c>
      <c r="I159" s="199"/>
      <c r="J159" s="200">
        <f>ROUND(I159*H159,2)</f>
        <v>0</v>
      </c>
      <c r="K159" s="196" t="s">
        <v>139</v>
      </c>
      <c r="L159" s="42"/>
      <c r="M159" s="201" t="s">
        <v>22</v>
      </c>
      <c r="N159" s="202" t="s">
        <v>48</v>
      </c>
      <c r="O159" s="82"/>
      <c r="P159" s="203">
        <f>O159*H159</f>
        <v>0</v>
      </c>
      <c r="Q159" s="203">
        <v>0</v>
      </c>
      <c r="R159" s="203">
        <f>Q159*H159</f>
        <v>0</v>
      </c>
      <c r="S159" s="203">
        <v>0</v>
      </c>
      <c r="T159" s="204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05" t="s">
        <v>120</v>
      </c>
      <c r="AT159" s="205" t="s">
        <v>122</v>
      </c>
      <c r="AU159" s="205" t="s">
        <v>23</v>
      </c>
      <c r="AY159" s="15" t="s">
        <v>121</v>
      </c>
      <c r="BE159" s="206">
        <f>IF(N159="základní",J159,0)</f>
        <v>0</v>
      </c>
      <c r="BF159" s="206">
        <f>IF(N159="snížená",J159,0)</f>
        <v>0</v>
      </c>
      <c r="BG159" s="206">
        <f>IF(N159="zákl. přenesená",J159,0)</f>
        <v>0</v>
      </c>
      <c r="BH159" s="206">
        <f>IF(N159="sníž. přenesená",J159,0)</f>
        <v>0</v>
      </c>
      <c r="BI159" s="206">
        <f>IF(N159="nulová",J159,0)</f>
        <v>0</v>
      </c>
      <c r="BJ159" s="15" t="s">
        <v>23</v>
      </c>
      <c r="BK159" s="206">
        <f>ROUND(I159*H159,2)</f>
        <v>0</v>
      </c>
      <c r="BL159" s="15" t="s">
        <v>120</v>
      </c>
      <c r="BM159" s="205" t="s">
        <v>443</v>
      </c>
    </row>
    <row r="160" s="2" customFormat="1" ht="21.75" customHeight="1">
      <c r="A160" s="36"/>
      <c r="B160" s="37"/>
      <c r="C160" s="212" t="s">
        <v>444</v>
      </c>
      <c r="D160" s="212" t="s">
        <v>445</v>
      </c>
      <c r="E160" s="213" t="s">
        <v>446</v>
      </c>
      <c r="F160" s="214" t="s">
        <v>447</v>
      </c>
      <c r="G160" s="215" t="s">
        <v>138</v>
      </c>
      <c r="H160" s="216">
        <v>20</v>
      </c>
      <c r="I160" s="217"/>
      <c r="J160" s="218">
        <f>ROUND(I160*H160,2)</f>
        <v>0</v>
      </c>
      <c r="K160" s="214" t="s">
        <v>139</v>
      </c>
      <c r="L160" s="219"/>
      <c r="M160" s="220" t="s">
        <v>22</v>
      </c>
      <c r="N160" s="221" t="s">
        <v>48</v>
      </c>
      <c r="O160" s="82"/>
      <c r="P160" s="203">
        <f>O160*H160</f>
        <v>0</v>
      </c>
      <c r="Q160" s="203">
        <v>0</v>
      </c>
      <c r="R160" s="203">
        <f>Q160*H160</f>
        <v>0</v>
      </c>
      <c r="S160" s="203">
        <v>0</v>
      </c>
      <c r="T160" s="204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05" t="s">
        <v>448</v>
      </c>
      <c r="AT160" s="205" t="s">
        <v>445</v>
      </c>
      <c r="AU160" s="205" t="s">
        <v>23</v>
      </c>
      <c r="AY160" s="15" t="s">
        <v>121</v>
      </c>
      <c r="BE160" s="206">
        <f>IF(N160="základní",J160,0)</f>
        <v>0</v>
      </c>
      <c r="BF160" s="206">
        <f>IF(N160="snížená",J160,0)</f>
        <v>0</v>
      </c>
      <c r="BG160" s="206">
        <f>IF(N160="zákl. přenesená",J160,0)</f>
        <v>0</v>
      </c>
      <c r="BH160" s="206">
        <f>IF(N160="sníž. přenesená",J160,0)</f>
        <v>0</v>
      </c>
      <c r="BI160" s="206">
        <f>IF(N160="nulová",J160,0)</f>
        <v>0</v>
      </c>
      <c r="BJ160" s="15" t="s">
        <v>23</v>
      </c>
      <c r="BK160" s="206">
        <f>ROUND(I160*H160,2)</f>
        <v>0</v>
      </c>
      <c r="BL160" s="15" t="s">
        <v>448</v>
      </c>
      <c r="BM160" s="205" t="s">
        <v>449</v>
      </c>
    </row>
    <row r="161" s="2" customFormat="1" ht="24.15" customHeight="1">
      <c r="A161" s="36"/>
      <c r="B161" s="37"/>
      <c r="C161" s="212" t="s">
        <v>450</v>
      </c>
      <c r="D161" s="212" t="s">
        <v>445</v>
      </c>
      <c r="E161" s="213" t="s">
        <v>451</v>
      </c>
      <c r="F161" s="214" t="s">
        <v>452</v>
      </c>
      <c r="G161" s="215" t="s">
        <v>138</v>
      </c>
      <c r="H161" s="216">
        <v>1</v>
      </c>
      <c r="I161" s="217"/>
      <c r="J161" s="218">
        <f>ROUND(I161*H161,2)</f>
        <v>0</v>
      </c>
      <c r="K161" s="214" t="s">
        <v>139</v>
      </c>
      <c r="L161" s="219"/>
      <c r="M161" s="220" t="s">
        <v>22</v>
      </c>
      <c r="N161" s="221" t="s">
        <v>48</v>
      </c>
      <c r="O161" s="82"/>
      <c r="P161" s="203">
        <f>O161*H161</f>
        <v>0</v>
      </c>
      <c r="Q161" s="203">
        <v>0</v>
      </c>
      <c r="R161" s="203">
        <f>Q161*H161</f>
        <v>0</v>
      </c>
      <c r="S161" s="203">
        <v>0</v>
      </c>
      <c r="T161" s="204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05" t="s">
        <v>448</v>
      </c>
      <c r="AT161" s="205" t="s">
        <v>445</v>
      </c>
      <c r="AU161" s="205" t="s">
        <v>23</v>
      </c>
      <c r="AY161" s="15" t="s">
        <v>121</v>
      </c>
      <c r="BE161" s="206">
        <f>IF(N161="základní",J161,0)</f>
        <v>0</v>
      </c>
      <c r="BF161" s="206">
        <f>IF(N161="snížená",J161,0)</f>
        <v>0</v>
      </c>
      <c r="BG161" s="206">
        <f>IF(N161="zákl. přenesená",J161,0)</f>
        <v>0</v>
      </c>
      <c r="BH161" s="206">
        <f>IF(N161="sníž. přenesená",J161,0)</f>
        <v>0</v>
      </c>
      <c r="BI161" s="206">
        <f>IF(N161="nulová",J161,0)</f>
        <v>0</v>
      </c>
      <c r="BJ161" s="15" t="s">
        <v>23</v>
      </c>
      <c r="BK161" s="206">
        <f>ROUND(I161*H161,2)</f>
        <v>0</v>
      </c>
      <c r="BL161" s="15" t="s">
        <v>448</v>
      </c>
      <c r="BM161" s="205" t="s">
        <v>453</v>
      </c>
    </row>
    <row r="162" s="2" customFormat="1" ht="24.15" customHeight="1">
      <c r="A162" s="36"/>
      <c r="B162" s="37"/>
      <c r="C162" s="212" t="s">
        <v>454</v>
      </c>
      <c r="D162" s="212" t="s">
        <v>445</v>
      </c>
      <c r="E162" s="213" t="s">
        <v>455</v>
      </c>
      <c r="F162" s="214" t="s">
        <v>456</v>
      </c>
      <c r="G162" s="215" t="s">
        <v>138</v>
      </c>
      <c r="H162" s="216">
        <v>4</v>
      </c>
      <c r="I162" s="217"/>
      <c r="J162" s="218">
        <f>ROUND(I162*H162,2)</f>
        <v>0</v>
      </c>
      <c r="K162" s="214" t="s">
        <v>139</v>
      </c>
      <c r="L162" s="219"/>
      <c r="M162" s="220" t="s">
        <v>22</v>
      </c>
      <c r="N162" s="221" t="s">
        <v>48</v>
      </c>
      <c r="O162" s="82"/>
      <c r="P162" s="203">
        <f>O162*H162</f>
        <v>0</v>
      </c>
      <c r="Q162" s="203">
        <v>0</v>
      </c>
      <c r="R162" s="203">
        <f>Q162*H162</f>
        <v>0</v>
      </c>
      <c r="S162" s="203">
        <v>0</v>
      </c>
      <c r="T162" s="204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05" t="s">
        <v>448</v>
      </c>
      <c r="AT162" s="205" t="s">
        <v>445</v>
      </c>
      <c r="AU162" s="205" t="s">
        <v>23</v>
      </c>
      <c r="AY162" s="15" t="s">
        <v>121</v>
      </c>
      <c r="BE162" s="206">
        <f>IF(N162="základní",J162,0)</f>
        <v>0</v>
      </c>
      <c r="BF162" s="206">
        <f>IF(N162="snížená",J162,0)</f>
        <v>0</v>
      </c>
      <c r="BG162" s="206">
        <f>IF(N162="zákl. přenesená",J162,0)</f>
        <v>0</v>
      </c>
      <c r="BH162" s="206">
        <f>IF(N162="sníž. přenesená",J162,0)</f>
        <v>0</v>
      </c>
      <c r="BI162" s="206">
        <f>IF(N162="nulová",J162,0)</f>
        <v>0</v>
      </c>
      <c r="BJ162" s="15" t="s">
        <v>23</v>
      </c>
      <c r="BK162" s="206">
        <f>ROUND(I162*H162,2)</f>
        <v>0</v>
      </c>
      <c r="BL162" s="15" t="s">
        <v>448</v>
      </c>
      <c r="BM162" s="205" t="s">
        <v>457</v>
      </c>
    </row>
    <row r="163" s="2" customFormat="1" ht="24.15" customHeight="1">
      <c r="A163" s="36"/>
      <c r="B163" s="37"/>
      <c r="C163" s="212" t="s">
        <v>458</v>
      </c>
      <c r="D163" s="212" t="s">
        <v>445</v>
      </c>
      <c r="E163" s="213" t="s">
        <v>459</v>
      </c>
      <c r="F163" s="214" t="s">
        <v>460</v>
      </c>
      <c r="G163" s="215" t="s">
        <v>138</v>
      </c>
      <c r="H163" s="216">
        <v>5</v>
      </c>
      <c r="I163" s="217"/>
      <c r="J163" s="218">
        <f>ROUND(I163*H163,2)</f>
        <v>0</v>
      </c>
      <c r="K163" s="214" t="s">
        <v>139</v>
      </c>
      <c r="L163" s="219"/>
      <c r="M163" s="220" t="s">
        <v>22</v>
      </c>
      <c r="N163" s="221" t="s">
        <v>48</v>
      </c>
      <c r="O163" s="82"/>
      <c r="P163" s="203">
        <f>O163*H163</f>
        <v>0</v>
      </c>
      <c r="Q163" s="203">
        <v>0</v>
      </c>
      <c r="R163" s="203">
        <f>Q163*H163</f>
        <v>0</v>
      </c>
      <c r="S163" s="203">
        <v>0</v>
      </c>
      <c r="T163" s="204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05" t="s">
        <v>448</v>
      </c>
      <c r="AT163" s="205" t="s">
        <v>445</v>
      </c>
      <c r="AU163" s="205" t="s">
        <v>23</v>
      </c>
      <c r="AY163" s="15" t="s">
        <v>121</v>
      </c>
      <c r="BE163" s="206">
        <f>IF(N163="základní",J163,0)</f>
        <v>0</v>
      </c>
      <c r="BF163" s="206">
        <f>IF(N163="snížená",J163,0)</f>
        <v>0</v>
      </c>
      <c r="BG163" s="206">
        <f>IF(N163="zákl. přenesená",J163,0)</f>
        <v>0</v>
      </c>
      <c r="BH163" s="206">
        <f>IF(N163="sníž. přenesená",J163,0)</f>
        <v>0</v>
      </c>
      <c r="BI163" s="206">
        <f>IF(N163="nulová",J163,0)</f>
        <v>0</v>
      </c>
      <c r="BJ163" s="15" t="s">
        <v>23</v>
      </c>
      <c r="BK163" s="206">
        <f>ROUND(I163*H163,2)</f>
        <v>0</v>
      </c>
      <c r="BL163" s="15" t="s">
        <v>448</v>
      </c>
      <c r="BM163" s="205" t="s">
        <v>461</v>
      </c>
    </row>
    <row r="164" s="2" customFormat="1" ht="24.15" customHeight="1">
      <c r="A164" s="36"/>
      <c r="B164" s="37"/>
      <c r="C164" s="212" t="s">
        <v>462</v>
      </c>
      <c r="D164" s="212" t="s">
        <v>445</v>
      </c>
      <c r="E164" s="213" t="s">
        <v>463</v>
      </c>
      <c r="F164" s="214" t="s">
        <v>464</v>
      </c>
      <c r="G164" s="215" t="s">
        <v>138</v>
      </c>
      <c r="H164" s="216">
        <v>11</v>
      </c>
      <c r="I164" s="217"/>
      <c r="J164" s="218">
        <f>ROUND(I164*H164,2)</f>
        <v>0</v>
      </c>
      <c r="K164" s="214" t="s">
        <v>139</v>
      </c>
      <c r="L164" s="219"/>
      <c r="M164" s="220" t="s">
        <v>22</v>
      </c>
      <c r="N164" s="221" t="s">
        <v>48</v>
      </c>
      <c r="O164" s="82"/>
      <c r="P164" s="203">
        <f>O164*H164</f>
        <v>0</v>
      </c>
      <c r="Q164" s="203">
        <v>0</v>
      </c>
      <c r="R164" s="203">
        <f>Q164*H164</f>
        <v>0</v>
      </c>
      <c r="S164" s="203">
        <v>0</v>
      </c>
      <c r="T164" s="204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05" t="s">
        <v>448</v>
      </c>
      <c r="AT164" s="205" t="s">
        <v>445</v>
      </c>
      <c r="AU164" s="205" t="s">
        <v>23</v>
      </c>
      <c r="AY164" s="15" t="s">
        <v>121</v>
      </c>
      <c r="BE164" s="206">
        <f>IF(N164="základní",J164,0)</f>
        <v>0</v>
      </c>
      <c r="BF164" s="206">
        <f>IF(N164="snížená",J164,0)</f>
        <v>0</v>
      </c>
      <c r="BG164" s="206">
        <f>IF(N164="zákl. přenesená",J164,0)</f>
        <v>0</v>
      </c>
      <c r="BH164" s="206">
        <f>IF(N164="sníž. přenesená",J164,0)</f>
        <v>0</v>
      </c>
      <c r="BI164" s="206">
        <f>IF(N164="nulová",J164,0)</f>
        <v>0</v>
      </c>
      <c r="BJ164" s="15" t="s">
        <v>23</v>
      </c>
      <c r="BK164" s="206">
        <f>ROUND(I164*H164,2)</f>
        <v>0</v>
      </c>
      <c r="BL164" s="15" t="s">
        <v>448</v>
      </c>
      <c r="BM164" s="205" t="s">
        <v>465</v>
      </c>
    </row>
    <row r="165" s="2" customFormat="1" ht="24.15" customHeight="1">
      <c r="A165" s="36"/>
      <c r="B165" s="37"/>
      <c r="C165" s="212" t="s">
        <v>466</v>
      </c>
      <c r="D165" s="212" t="s">
        <v>445</v>
      </c>
      <c r="E165" s="213" t="s">
        <v>467</v>
      </c>
      <c r="F165" s="214" t="s">
        <v>468</v>
      </c>
      <c r="G165" s="215" t="s">
        <v>138</v>
      </c>
      <c r="H165" s="216">
        <v>3</v>
      </c>
      <c r="I165" s="217"/>
      <c r="J165" s="218">
        <f>ROUND(I165*H165,2)</f>
        <v>0</v>
      </c>
      <c r="K165" s="214" t="s">
        <v>139</v>
      </c>
      <c r="L165" s="219"/>
      <c r="M165" s="220" t="s">
        <v>22</v>
      </c>
      <c r="N165" s="221" t="s">
        <v>48</v>
      </c>
      <c r="O165" s="82"/>
      <c r="P165" s="203">
        <f>O165*H165</f>
        <v>0</v>
      </c>
      <c r="Q165" s="203">
        <v>0</v>
      </c>
      <c r="R165" s="203">
        <f>Q165*H165</f>
        <v>0</v>
      </c>
      <c r="S165" s="203">
        <v>0</v>
      </c>
      <c r="T165" s="204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05" t="s">
        <v>448</v>
      </c>
      <c r="AT165" s="205" t="s">
        <v>445</v>
      </c>
      <c r="AU165" s="205" t="s">
        <v>23</v>
      </c>
      <c r="AY165" s="15" t="s">
        <v>121</v>
      </c>
      <c r="BE165" s="206">
        <f>IF(N165="základní",J165,0)</f>
        <v>0</v>
      </c>
      <c r="BF165" s="206">
        <f>IF(N165="snížená",J165,0)</f>
        <v>0</v>
      </c>
      <c r="BG165" s="206">
        <f>IF(N165="zákl. přenesená",J165,0)</f>
        <v>0</v>
      </c>
      <c r="BH165" s="206">
        <f>IF(N165="sníž. přenesená",J165,0)</f>
        <v>0</v>
      </c>
      <c r="BI165" s="206">
        <f>IF(N165="nulová",J165,0)</f>
        <v>0</v>
      </c>
      <c r="BJ165" s="15" t="s">
        <v>23</v>
      </c>
      <c r="BK165" s="206">
        <f>ROUND(I165*H165,2)</f>
        <v>0</v>
      </c>
      <c r="BL165" s="15" t="s">
        <v>448</v>
      </c>
      <c r="BM165" s="205" t="s">
        <v>469</v>
      </c>
    </row>
    <row r="166" s="2" customFormat="1" ht="24.15" customHeight="1">
      <c r="A166" s="36"/>
      <c r="B166" s="37"/>
      <c r="C166" s="212" t="s">
        <v>470</v>
      </c>
      <c r="D166" s="212" t="s">
        <v>445</v>
      </c>
      <c r="E166" s="213" t="s">
        <v>471</v>
      </c>
      <c r="F166" s="214" t="s">
        <v>472</v>
      </c>
      <c r="G166" s="215" t="s">
        <v>138</v>
      </c>
      <c r="H166" s="216">
        <v>1</v>
      </c>
      <c r="I166" s="217"/>
      <c r="J166" s="218">
        <f>ROUND(I166*H166,2)</f>
        <v>0</v>
      </c>
      <c r="K166" s="214" t="s">
        <v>139</v>
      </c>
      <c r="L166" s="219"/>
      <c r="M166" s="220" t="s">
        <v>22</v>
      </c>
      <c r="N166" s="221" t="s">
        <v>48</v>
      </c>
      <c r="O166" s="82"/>
      <c r="P166" s="203">
        <f>O166*H166</f>
        <v>0</v>
      </c>
      <c r="Q166" s="203">
        <v>0</v>
      </c>
      <c r="R166" s="203">
        <f>Q166*H166</f>
        <v>0</v>
      </c>
      <c r="S166" s="203">
        <v>0</v>
      </c>
      <c r="T166" s="204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05" t="s">
        <v>448</v>
      </c>
      <c r="AT166" s="205" t="s">
        <v>445</v>
      </c>
      <c r="AU166" s="205" t="s">
        <v>23</v>
      </c>
      <c r="AY166" s="15" t="s">
        <v>121</v>
      </c>
      <c r="BE166" s="206">
        <f>IF(N166="základní",J166,0)</f>
        <v>0</v>
      </c>
      <c r="BF166" s="206">
        <f>IF(N166="snížená",J166,0)</f>
        <v>0</v>
      </c>
      <c r="BG166" s="206">
        <f>IF(N166="zákl. přenesená",J166,0)</f>
        <v>0</v>
      </c>
      <c r="BH166" s="206">
        <f>IF(N166="sníž. přenesená",J166,0)</f>
        <v>0</v>
      </c>
      <c r="BI166" s="206">
        <f>IF(N166="nulová",J166,0)</f>
        <v>0</v>
      </c>
      <c r="BJ166" s="15" t="s">
        <v>23</v>
      </c>
      <c r="BK166" s="206">
        <f>ROUND(I166*H166,2)</f>
        <v>0</v>
      </c>
      <c r="BL166" s="15" t="s">
        <v>448</v>
      </c>
      <c r="BM166" s="205" t="s">
        <v>473</v>
      </c>
    </row>
    <row r="167" s="2" customFormat="1" ht="21.75" customHeight="1">
      <c r="A167" s="36"/>
      <c r="B167" s="37"/>
      <c r="C167" s="212" t="s">
        <v>474</v>
      </c>
      <c r="D167" s="212" t="s">
        <v>445</v>
      </c>
      <c r="E167" s="213" t="s">
        <v>475</v>
      </c>
      <c r="F167" s="214" t="s">
        <v>476</v>
      </c>
      <c r="G167" s="215" t="s">
        <v>138</v>
      </c>
      <c r="H167" s="216">
        <v>1</v>
      </c>
      <c r="I167" s="217"/>
      <c r="J167" s="218">
        <f>ROUND(I167*H167,2)</f>
        <v>0</v>
      </c>
      <c r="K167" s="214" t="s">
        <v>139</v>
      </c>
      <c r="L167" s="219"/>
      <c r="M167" s="220" t="s">
        <v>22</v>
      </c>
      <c r="N167" s="221" t="s">
        <v>48</v>
      </c>
      <c r="O167" s="82"/>
      <c r="P167" s="203">
        <f>O167*H167</f>
        <v>0</v>
      </c>
      <c r="Q167" s="203">
        <v>0</v>
      </c>
      <c r="R167" s="203">
        <f>Q167*H167</f>
        <v>0</v>
      </c>
      <c r="S167" s="203">
        <v>0</v>
      </c>
      <c r="T167" s="204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05" t="s">
        <v>448</v>
      </c>
      <c r="AT167" s="205" t="s">
        <v>445</v>
      </c>
      <c r="AU167" s="205" t="s">
        <v>23</v>
      </c>
      <c r="AY167" s="15" t="s">
        <v>121</v>
      </c>
      <c r="BE167" s="206">
        <f>IF(N167="základní",J167,0)</f>
        <v>0</v>
      </c>
      <c r="BF167" s="206">
        <f>IF(N167="snížená",J167,0)</f>
        <v>0</v>
      </c>
      <c r="BG167" s="206">
        <f>IF(N167="zákl. přenesená",J167,0)</f>
        <v>0</v>
      </c>
      <c r="BH167" s="206">
        <f>IF(N167="sníž. přenesená",J167,0)</f>
        <v>0</v>
      </c>
      <c r="BI167" s="206">
        <f>IF(N167="nulová",J167,0)</f>
        <v>0</v>
      </c>
      <c r="BJ167" s="15" t="s">
        <v>23</v>
      </c>
      <c r="BK167" s="206">
        <f>ROUND(I167*H167,2)</f>
        <v>0</v>
      </c>
      <c r="BL167" s="15" t="s">
        <v>448</v>
      </c>
      <c r="BM167" s="205" t="s">
        <v>477</v>
      </c>
    </row>
    <row r="168" s="2" customFormat="1" ht="24.15" customHeight="1">
      <c r="A168" s="36"/>
      <c r="B168" s="37"/>
      <c r="C168" s="212" t="s">
        <v>478</v>
      </c>
      <c r="D168" s="212" t="s">
        <v>445</v>
      </c>
      <c r="E168" s="213" t="s">
        <v>479</v>
      </c>
      <c r="F168" s="214" t="s">
        <v>480</v>
      </c>
      <c r="G168" s="215" t="s">
        <v>138</v>
      </c>
      <c r="H168" s="216">
        <v>100</v>
      </c>
      <c r="I168" s="217"/>
      <c r="J168" s="218">
        <f>ROUND(I168*H168,2)</f>
        <v>0</v>
      </c>
      <c r="K168" s="214" t="s">
        <v>139</v>
      </c>
      <c r="L168" s="219"/>
      <c r="M168" s="220" t="s">
        <v>22</v>
      </c>
      <c r="N168" s="221" t="s">
        <v>48</v>
      </c>
      <c r="O168" s="82"/>
      <c r="P168" s="203">
        <f>O168*H168</f>
        <v>0</v>
      </c>
      <c r="Q168" s="203">
        <v>0</v>
      </c>
      <c r="R168" s="203">
        <f>Q168*H168</f>
        <v>0</v>
      </c>
      <c r="S168" s="203">
        <v>0</v>
      </c>
      <c r="T168" s="204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05" t="s">
        <v>448</v>
      </c>
      <c r="AT168" s="205" t="s">
        <v>445</v>
      </c>
      <c r="AU168" s="205" t="s">
        <v>23</v>
      </c>
      <c r="AY168" s="15" t="s">
        <v>121</v>
      </c>
      <c r="BE168" s="206">
        <f>IF(N168="základní",J168,0)</f>
        <v>0</v>
      </c>
      <c r="BF168" s="206">
        <f>IF(N168="snížená",J168,0)</f>
        <v>0</v>
      </c>
      <c r="BG168" s="206">
        <f>IF(N168="zákl. přenesená",J168,0)</f>
        <v>0</v>
      </c>
      <c r="BH168" s="206">
        <f>IF(N168="sníž. přenesená",J168,0)</f>
        <v>0</v>
      </c>
      <c r="BI168" s="206">
        <f>IF(N168="nulová",J168,0)</f>
        <v>0</v>
      </c>
      <c r="BJ168" s="15" t="s">
        <v>23</v>
      </c>
      <c r="BK168" s="206">
        <f>ROUND(I168*H168,2)</f>
        <v>0</v>
      </c>
      <c r="BL168" s="15" t="s">
        <v>448</v>
      </c>
      <c r="BM168" s="205" t="s">
        <v>481</v>
      </c>
    </row>
    <row r="169" s="2" customFormat="1" ht="16.5" customHeight="1">
      <c r="A169" s="36"/>
      <c r="B169" s="37"/>
      <c r="C169" s="212" t="s">
        <v>482</v>
      </c>
      <c r="D169" s="212" t="s">
        <v>445</v>
      </c>
      <c r="E169" s="213" t="s">
        <v>483</v>
      </c>
      <c r="F169" s="214" t="s">
        <v>484</v>
      </c>
      <c r="G169" s="215" t="s">
        <v>138</v>
      </c>
      <c r="H169" s="216">
        <v>2</v>
      </c>
      <c r="I169" s="217"/>
      <c r="J169" s="218">
        <f>ROUND(I169*H169,2)</f>
        <v>0</v>
      </c>
      <c r="K169" s="214" t="s">
        <v>139</v>
      </c>
      <c r="L169" s="219"/>
      <c r="M169" s="220" t="s">
        <v>22</v>
      </c>
      <c r="N169" s="221" t="s">
        <v>48</v>
      </c>
      <c r="O169" s="82"/>
      <c r="P169" s="203">
        <f>O169*H169</f>
        <v>0</v>
      </c>
      <c r="Q169" s="203">
        <v>0</v>
      </c>
      <c r="R169" s="203">
        <f>Q169*H169</f>
        <v>0</v>
      </c>
      <c r="S169" s="203">
        <v>0</v>
      </c>
      <c r="T169" s="204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05" t="s">
        <v>448</v>
      </c>
      <c r="AT169" s="205" t="s">
        <v>445</v>
      </c>
      <c r="AU169" s="205" t="s">
        <v>23</v>
      </c>
      <c r="AY169" s="15" t="s">
        <v>121</v>
      </c>
      <c r="BE169" s="206">
        <f>IF(N169="základní",J169,0)</f>
        <v>0</v>
      </c>
      <c r="BF169" s="206">
        <f>IF(N169="snížená",J169,0)</f>
        <v>0</v>
      </c>
      <c r="BG169" s="206">
        <f>IF(N169="zákl. přenesená",J169,0)</f>
        <v>0</v>
      </c>
      <c r="BH169" s="206">
        <f>IF(N169="sníž. přenesená",J169,0)</f>
        <v>0</v>
      </c>
      <c r="BI169" s="206">
        <f>IF(N169="nulová",J169,0)</f>
        <v>0</v>
      </c>
      <c r="BJ169" s="15" t="s">
        <v>23</v>
      </c>
      <c r="BK169" s="206">
        <f>ROUND(I169*H169,2)</f>
        <v>0</v>
      </c>
      <c r="BL169" s="15" t="s">
        <v>448</v>
      </c>
      <c r="BM169" s="205" t="s">
        <v>485</v>
      </c>
    </row>
    <row r="170" s="2" customFormat="1" ht="16.5" customHeight="1">
      <c r="A170" s="36"/>
      <c r="B170" s="37"/>
      <c r="C170" s="212" t="s">
        <v>486</v>
      </c>
      <c r="D170" s="212" t="s">
        <v>445</v>
      </c>
      <c r="E170" s="213" t="s">
        <v>487</v>
      </c>
      <c r="F170" s="214" t="s">
        <v>488</v>
      </c>
      <c r="G170" s="215" t="s">
        <v>138</v>
      </c>
      <c r="H170" s="216">
        <v>1</v>
      </c>
      <c r="I170" s="217"/>
      <c r="J170" s="218">
        <f>ROUND(I170*H170,2)</f>
        <v>0</v>
      </c>
      <c r="K170" s="214" t="s">
        <v>139</v>
      </c>
      <c r="L170" s="219"/>
      <c r="M170" s="220" t="s">
        <v>22</v>
      </c>
      <c r="N170" s="221" t="s">
        <v>48</v>
      </c>
      <c r="O170" s="82"/>
      <c r="P170" s="203">
        <f>O170*H170</f>
        <v>0</v>
      </c>
      <c r="Q170" s="203">
        <v>0</v>
      </c>
      <c r="R170" s="203">
        <f>Q170*H170</f>
        <v>0</v>
      </c>
      <c r="S170" s="203">
        <v>0</v>
      </c>
      <c r="T170" s="204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205" t="s">
        <v>448</v>
      </c>
      <c r="AT170" s="205" t="s">
        <v>445</v>
      </c>
      <c r="AU170" s="205" t="s">
        <v>23</v>
      </c>
      <c r="AY170" s="15" t="s">
        <v>121</v>
      </c>
      <c r="BE170" s="206">
        <f>IF(N170="základní",J170,0)</f>
        <v>0</v>
      </c>
      <c r="BF170" s="206">
        <f>IF(N170="snížená",J170,0)</f>
        <v>0</v>
      </c>
      <c r="BG170" s="206">
        <f>IF(N170="zákl. přenesená",J170,0)</f>
        <v>0</v>
      </c>
      <c r="BH170" s="206">
        <f>IF(N170="sníž. přenesená",J170,0)</f>
        <v>0</v>
      </c>
      <c r="BI170" s="206">
        <f>IF(N170="nulová",J170,0)</f>
        <v>0</v>
      </c>
      <c r="BJ170" s="15" t="s">
        <v>23</v>
      </c>
      <c r="BK170" s="206">
        <f>ROUND(I170*H170,2)</f>
        <v>0</v>
      </c>
      <c r="BL170" s="15" t="s">
        <v>448</v>
      </c>
      <c r="BM170" s="205" t="s">
        <v>489</v>
      </c>
    </row>
    <row r="171" s="2" customFormat="1" ht="16.5" customHeight="1">
      <c r="A171" s="36"/>
      <c r="B171" s="37"/>
      <c r="C171" s="212" t="s">
        <v>490</v>
      </c>
      <c r="D171" s="212" t="s">
        <v>445</v>
      </c>
      <c r="E171" s="213" t="s">
        <v>491</v>
      </c>
      <c r="F171" s="214" t="s">
        <v>492</v>
      </c>
      <c r="G171" s="215" t="s">
        <v>138</v>
      </c>
      <c r="H171" s="216">
        <v>2</v>
      </c>
      <c r="I171" s="217"/>
      <c r="J171" s="218">
        <f>ROUND(I171*H171,2)</f>
        <v>0</v>
      </c>
      <c r="K171" s="214" t="s">
        <v>139</v>
      </c>
      <c r="L171" s="219"/>
      <c r="M171" s="220" t="s">
        <v>22</v>
      </c>
      <c r="N171" s="221" t="s">
        <v>48</v>
      </c>
      <c r="O171" s="82"/>
      <c r="P171" s="203">
        <f>O171*H171</f>
        <v>0</v>
      </c>
      <c r="Q171" s="203">
        <v>0</v>
      </c>
      <c r="R171" s="203">
        <f>Q171*H171</f>
        <v>0</v>
      </c>
      <c r="S171" s="203">
        <v>0</v>
      </c>
      <c r="T171" s="204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05" t="s">
        <v>448</v>
      </c>
      <c r="AT171" s="205" t="s">
        <v>445</v>
      </c>
      <c r="AU171" s="205" t="s">
        <v>23</v>
      </c>
      <c r="AY171" s="15" t="s">
        <v>121</v>
      </c>
      <c r="BE171" s="206">
        <f>IF(N171="základní",J171,0)</f>
        <v>0</v>
      </c>
      <c r="BF171" s="206">
        <f>IF(N171="snížená",J171,0)</f>
        <v>0</v>
      </c>
      <c r="BG171" s="206">
        <f>IF(N171="zákl. přenesená",J171,0)</f>
        <v>0</v>
      </c>
      <c r="BH171" s="206">
        <f>IF(N171="sníž. přenesená",J171,0)</f>
        <v>0</v>
      </c>
      <c r="BI171" s="206">
        <f>IF(N171="nulová",J171,0)</f>
        <v>0</v>
      </c>
      <c r="BJ171" s="15" t="s">
        <v>23</v>
      </c>
      <c r="BK171" s="206">
        <f>ROUND(I171*H171,2)</f>
        <v>0</v>
      </c>
      <c r="BL171" s="15" t="s">
        <v>448</v>
      </c>
      <c r="BM171" s="205" t="s">
        <v>493</v>
      </c>
    </row>
    <row r="172" s="2" customFormat="1" ht="21.75" customHeight="1">
      <c r="A172" s="36"/>
      <c r="B172" s="37"/>
      <c r="C172" s="212" t="s">
        <v>494</v>
      </c>
      <c r="D172" s="212" t="s">
        <v>445</v>
      </c>
      <c r="E172" s="213" t="s">
        <v>495</v>
      </c>
      <c r="F172" s="214" t="s">
        <v>496</v>
      </c>
      <c r="G172" s="215" t="s">
        <v>138</v>
      </c>
      <c r="H172" s="216">
        <v>1</v>
      </c>
      <c r="I172" s="217"/>
      <c r="J172" s="218">
        <f>ROUND(I172*H172,2)</f>
        <v>0</v>
      </c>
      <c r="K172" s="214" t="s">
        <v>139</v>
      </c>
      <c r="L172" s="219"/>
      <c r="M172" s="220" t="s">
        <v>22</v>
      </c>
      <c r="N172" s="221" t="s">
        <v>48</v>
      </c>
      <c r="O172" s="82"/>
      <c r="P172" s="203">
        <f>O172*H172</f>
        <v>0</v>
      </c>
      <c r="Q172" s="203">
        <v>0</v>
      </c>
      <c r="R172" s="203">
        <f>Q172*H172</f>
        <v>0</v>
      </c>
      <c r="S172" s="203">
        <v>0</v>
      </c>
      <c r="T172" s="204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05" t="s">
        <v>448</v>
      </c>
      <c r="AT172" s="205" t="s">
        <v>445</v>
      </c>
      <c r="AU172" s="205" t="s">
        <v>23</v>
      </c>
      <c r="AY172" s="15" t="s">
        <v>121</v>
      </c>
      <c r="BE172" s="206">
        <f>IF(N172="základní",J172,0)</f>
        <v>0</v>
      </c>
      <c r="BF172" s="206">
        <f>IF(N172="snížená",J172,0)</f>
        <v>0</v>
      </c>
      <c r="BG172" s="206">
        <f>IF(N172="zákl. přenesená",J172,0)</f>
        <v>0</v>
      </c>
      <c r="BH172" s="206">
        <f>IF(N172="sníž. přenesená",J172,0)</f>
        <v>0</v>
      </c>
      <c r="BI172" s="206">
        <f>IF(N172="nulová",J172,0)</f>
        <v>0</v>
      </c>
      <c r="BJ172" s="15" t="s">
        <v>23</v>
      </c>
      <c r="BK172" s="206">
        <f>ROUND(I172*H172,2)</f>
        <v>0</v>
      </c>
      <c r="BL172" s="15" t="s">
        <v>448</v>
      </c>
      <c r="BM172" s="205" t="s">
        <v>497</v>
      </c>
    </row>
    <row r="173" s="2" customFormat="1" ht="24.15" customHeight="1">
      <c r="A173" s="36"/>
      <c r="B173" s="37"/>
      <c r="C173" s="212" t="s">
        <v>498</v>
      </c>
      <c r="D173" s="212" t="s">
        <v>445</v>
      </c>
      <c r="E173" s="213" t="s">
        <v>499</v>
      </c>
      <c r="F173" s="214" t="s">
        <v>500</v>
      </c>
      <c r="G173" s="215" t="s">
        <v>138</v>
      </c>
      <c r="H173" s="216">
        <v>1</v>
      </c>
      <c r="I173" s="217"/>
      <c r="J173" s="218">
        <f>ROUND(I173*H173,2)</f>
        <v>0</v>
      </c>
      <c r="K173" s="214" t="s">
        <v>139</v>
      </c>
      <c r="L173" s="219"/>
      <c r="M173" s="220" t="s">
        <v>22</v>
      </c>
      <c r="N173" s="221" t="s">
        <v>48</v>
      </c>
      <c r="O173" s="82"/>
      <c r="P173" s="203">
        <f>O173*H173</f>
        <v>0</v>
      </c>
      <c r="Q173" s="203">
        <v>0</v>
      </c>
      <c r="R173" s="203">
        <f>Q173*H173</f>
        <v>0</v>
      </c>
      <c r="S173" s="203">
        <v>0</v>
      </c>
      <c r="T173" s="204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05" t="s">
        <v>448</v>
      </c>
      <c r="AT173" s="205" t="s">
        <v>445</v>
      </c>
      <c r="AU173" s="205" t="s">
        <v>23</v>
      </c>
      <c r="AY173" s="15" t="s">
        <v>121</v>
      </c>
      <c r="BE173" s="206">
        <f>IF(N173="základní",J173,0)</f>
        <v>0</v>
      </c>
      <c r="BF173" s="206">
        <f>IF(N173="snížená",J173,0)</f>
        <v>0</v>
      </c>
      <c r="BG173" s="206">
        <f>IF(N173="zákl. přenesená",J173,0)</f>
        <v>0</v>
      </c>
      <c r="BH173" s="206">
        <f>IF(N173="sníž. přenesená",J173,0)</f>
        <v>0</v>
      </c>
      <c r="BI173" s="206">
        <f>IF(N173="nulová",J173,0)</f>
        <v>0</v>
      </c>
      <c r="BJ173" s="15" t="s">
        <v>23</v>
      </c>
      <c r="BK173" s="206">
        <f>ROUND(I173*H173,2)</f>
        <v>0</v>
      </c>
      <c r="BL173" s="15" t="s">
        <v>448</v>
      </c>
      <c r="BM173" s="205" t="s">
        <v>501</v>
      </c>
    </row>
    <row r="174" s="2" customFormat="1" ht="24.15" customHeight="1">
      <c r="A174" s="36"/>
      <c r="B174" s="37"/>
      <c r="C174" s="212" t="s">
        <v>502</v>
      </c>
      <c r="D174" s="212" t="s">
        <v>445</v>
      </c>
      <c r="E174" s="213" t="s">
        <v>503</v>
      </c>
      <c r="F174" s="214" t="s">
        <v>504</v>
      </c>
      <c r="G174" s="215" t="s">
        <v>138</v>
      </c>
      <c r="H174" s="216">
        <v>3</v>
      </c>
      <c r="I174" s="217"/>
      <c r="J174" s="218">
        <f>ROUND(I174*H174,2)</f>
        <v>0</v>
      </c>
      <c r="K174" s="214" t="s">
        <v>139</v>
      </c>
      <c r="L174" s="219"/>
      <c r="M174" s="220" t="s">
        <v>22</v>
      </c>
      <c r="N174" s="221" t="s">
        <v>48</v>
      </c>
      <c r="O174" s="82"/>
      <c r="P174" s="203">
        <f>O174*H174</f>
        <v>0</v>
      </c>
      <c r="Q174" s="203">
        <v>0</v>
      </c>
      <c r="R174" s="203">
        <f>Q174*H174</f>
        <v>0</v>
      </c>
      <c r="S174" s="203">
        <v>0</v>
      </c>
      <c r="T174" s="204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05" t="s">
        <v>448</v>
      </c>
      <c r="AT174" s="205" t="s">
        <v>445</v>
      </c>
      <c r="AU174" s="205" t="s">
        <v>23</v>
      </c>
      <c r="AY174" s="15" t="s">
        <v>121</v>
      </c>
      <c r="BE174" s="206">
        <f>IF(N174="základní",J174,0)</f>
        <v>0</v>
      </c>
      <c r="BF174" s="206">
        <f>IF(N174="snížená",J174,0)</f>
        <v>0</v>
      </c>
      <c r="BG174" s="206">
        <f>IF(N174="zákl. přenesená",J174,0)</f>
        <v>0</v>
      </c>
      <c r="BH174" s="206">
        <f>IF(N174="sníž. přenesená",J174,0)</f>
        <v>0</v>
      </c>
      <c r="BI174" s="206">
        <f>IF(N174="nulová",J174,0)</f>
        <v>0</v>
      </c>
      <c r="BJ174" s="15" t="s">
        <v>23</v>
      </c>
      <c r="BK174" s="206">
        <f>ROUND(I174*H174,2)</f>
        <v>0</v>
      </c>
      <c r="BL174" s="15" t="s">
        <v>448</v>
      </c>
      <c r="BM174" s="205" t="s">
        <v>505</v>
      </c>
    </row>
    <row r="175" s="2" customFormat="1" ht="24.15" customHeight="1">
      <c r="A175" s="36"/>
      <c r="B175" s="37"/>
      <c r="C175" s="212" t="s">
        <v>506</v>
      </c>
      <c r="D175" s="212" t="s">
        <v>445</v>
      </c>
      <c r="E175" s="213" t="s">
        <v>507</v>
      </c>
      <c r="F175" s="214" t="s">
        <v>508</v>
      </c>
      <c r="G175" s="215" t="s">
        <v>138</v>
      </c>
      <c r="H175" s="216">
        <v>1</v>
      </c>
      <c r="I175" s="217"/>
      <c r="J175" s="218">
        <f>ROUND(I175*H175,2)</f>
        <v>0</v>
      </c>
      <c r="K175" s="214" t="s">
        <v>139</v>
      </c>
      <c r="L175" s="219"/>
      <c r="M175" s="220" t="s">
        <v>22</v>
      </c>
      <c r="N175" s="221" t="s">
        <v>48</v>
      </c>
      <c r="O175" s="82"/>
      <c r="P175" s="203">
        <f>O175*H175</f>
        <v>0</v>
      </c>
      <c r="Q175" s="203">
        <v>0</v>
      </c>
      <c r="R175" s="203">
        <f>Q175*H175</f>
        <v>0</v>
      </c>
      <c r="S175" s="203">
        <v>0</v>
      </c>
      <c r="T175" s="204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05" t="s">
        <v>448</v>
      </c>
      <c r="AT175" s="205" t="s">
        <v>445</v>
      </c>
      <c r="AU175" s="205" t="s">
        <v>23</v>
      </c>
      <c r="AY175" s="15" t="s">
        <v>121</v>
      </c>
      <c r="BE175" s="206">
        <f>IF(N175="základní",J175,0)</f>
        <v>0</v>
      </c>
      <c r="BF175" s="206">
        <f>IF(N175="snížená",J175,0)</f>
        <v>0</v>
      </c>
      <c r="BG175" s="206">
        <f>IF(N175="zákl. přenesená",J175,0)</f>
        <v>0</v>
      </c>
      <c r="BH175" s="206">
        <f>IF(N175="sníž. přenesená",J175,0)</f>
        <v>0</v>
      </c>
      <c r="BI175" s="206">
        <f>IF(N175="nulová",J175,0)</f>
        <v>0</v>
      </c>
      <c r="BJ175" s="15" t="s">
        <v>23</v>
      </c>
      <c r="BK175" s="206">
        <f>ROUND(I175*H175,2)</f>
        <v>0</v>
      </c>
      <c r="BL175" s="15" t="s">
        <v>448</v>
      </c>
      <c r="BM175" s="205" t="s">
        <v>509</v>
      </c>
    </row>
    <row r="176" s="2" customFormat="1" ht="24.15" customHeight="1">
      <c r="A176" s="36"/>
      <c r="B176" s="37"/>
      <c r="C176" s="212" t="s">
        <v>510</v>
      </c>
      <c r="D176" s="212" t="s">
        <v>445</v>
      </c>
      <c r="E176" s="213" t="s">
        <v>511</v>
      </c>
      <c r="F176" s="214" t="s">
        <v>512</v>
      </c>
      <c r="G176" s="215" t="s">
        <v>138</v>
      </c>
      <c r="H176" s="216">
        <v>2</v>
      </c>
      <c r="I176" s="217"/>
      <c r="J176" s="218">
        <f>ROUND(I176*H176,2)</f>
        <v>0</v>
      </c>
      <c r="K176" s="214" t="s">
        <v>139</v>
      </c>
      <c r="L176" s="219"/>
      <c r="M176" s="220" t="s">
        <v>22</v>
      </c>
      <c r="N176" s="221" t="s">
        <v>48</v>
      </c>
      <c r="O176" s="82"/>
      <c r="P176" s="203">
        <f>O176*H176</f>
        <v>0</v>
      </c>
      <c r="Q176" s="203">
        <v>0</v>
      </c>
      <c r="R176" s="203">
        <f>Q176*H176</f>
        <v>0</v>
      </c>
      <c r="S176" s="203">
        <v>0</v>
      </c>
      <c r="T176" s="204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205" t="s">
        <v>448</v>
      </c>
      <c r="AT176" s="205" t="s">
        <v>445</v>
      </c>
      <c r="AU176" s="205" t="s">
        <v>23</v>
      </c>
      <c r="AY176" s="15" t="s">
        <v>121</v>
      </c>
      <c r="BE176" s="206">
        <f>IF(N176="základní",J176,0)</f>
        <v>0</v>
      </c>
      <c r="BF176" s="206">
        <f>IF(N176="snížená",J176,0)</f>
        <v>0</v>
      </c>
      <c r="BG176" s="206">
        <f>IF(N176="zákl. přenesená",J176,0)</f>
        <v>0</v>
      </c>
      <c r="BH176" s="206">
        <f>IF(N176="sníž. přenesená",J176,0)</f>
        <v>0</v>
      </c>
      <c r="BI176" s="206">
        <f>IF(N176="nulová",J176,0)</f>
        <v>0</v>
      </c>
      <c r="BJ176" s="15" t="s">
        <v>23</v>
      </c>
      <c r="BK176" s="206">
        <f>ROUND(I176*H176,2)</f>
        <v>0</v>
      </c>
      <c r="BL176" s="15" t="s">
        <v>448</v>
      </c>
      <c r="BM176" s="205" t="s">
        <v>513</v>
      </c>
    </row>
    <row r="177" s="2" customFormat="1" ht="16.5" customHeight="1">
      <c r="A177" s="36"/>
      <c r="B177" s="37"/>
      <c r="C177" s="212" t="s">
        <v>514</v>
      </c>
      <c r="D177" s="212" t="s">
        <v>445</v>
      </c>
      <c r="E177" s="213" t="s">
        <v>515</v>
      </c>
      <c r="F177" s="214" t="s">
        <v>516</v>
      </c>
      <c r="G177" s="215" t="s">
        <v>138</v>
      </c>
      <c r="H177" s="216">
        <v>1</v>
      </c>
      <c r="I177" s="217"/>
      <c r="J177" s="218">
        <f>ROUND(I177*H177,2)</f>
        <v>0</v>
      </c>
      <c r="K177" s="214" t="s">
        <v>139</v>
      </c>
      <c r="L177" s="219"/>
      <c r="M177" s="220" t="s">
        <v>22</v>
      </c>
      <c r="N177" s="221" t="s">
        <v>48</v>
      </c>
      <c r="O177" s="82"/>
      <c r="P177" s="203">
        <f>O177*H177</f>
        <v>0</v>
      </c>
      <c r="Q177" s="203">
        <v>0</v>
      </c>
      <c r="R177" s="203">
        <f>Q177*H177</f>
        <v>0</v>
      </c>
      <c r="S177" s="203">
        <v>0</v>
      </c>
      <c r="T177" s="204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05" t="s">
        <v>448</v>
      </c>
      <c r="AT177" s="205" t="s">
        <v>445</v>
      </c>
      <c r="AU177" s="205" t="s">
        <v>23</v>
      </c>
      <c r="AY177" s="15" t="s">
        <v>121</v>
      </c>
      <c r="BE177" s="206">
        <f>IF(N177="základní",J177,0)</f>
        <v>0</v>
      </c>
      <c r="BF177" s="206">
        <f>IF(N177="snížená",J177,0)</f>
        <v>0</v>
      </c>
      <c r="BG177" s="206">
        <f>IF(N177="zákl. přenesená",J177,0)</f>
        <v>0</v>
      </c>
      <c r="BH177" s="206">
        <f>IF(N177="sníž. přenesená",J177,0)</f>
        <v>0</v>
      </c>
      <c r="BI177" s="206">
        <f>IF(N177="nulová",J177,0)</f>
        <v>0</v>
      </c>
      <c r="BJ177" s="15" t="s">
        <v>23</v>
      </c>
      <c r="BK177" s="206">
        <f>ROUND(I177*H177,2)</f>
        <v>0</v>
      </c>
      <c r="BL177" s="15" t="s">
        <v>448</v>
      </c>
      <c r="BM177" s="205" t="s">
        <v>517</v>
      </c>
    </row>
    <row r="178" s="2" customFormat="1" ht="24.15" customHeight="1">
      <c r="A178" s="36"/>
      <c r="B178" s="37"/>
      <c r="C178" s="212" t="s">
        <v>518</v>
      </c>
      <c r="D178" s="212" t="s">
        <v>445</v>
      </c>
      <c r="E178" s="213" t="s">
        <v>519</v>
      </c>
      <c r="F178" s="214" t="s">
        <v>520</v>
      </c>
      <c r="G178" s="215" t="s">
        <v>138</v>
      </c>
      <c r="H178" s="216">
        <v>11</v>
      </c>
      <c r="I178" s="217"/>
      <c r="J178" s="218">
        <f>ROUND(I178*H178,2)</f>
        <v>0</v>
      </c>
      <c r="K178" s="214" t="s">
        <v>139</v>
      </c>
      <c r="L178" s="219"/>
      <c r="M178" s="220" t="s">
        <v>22</v>
      </c>
      <c r="N178" s="221" t="s">
        <v>48</v>
      </c>
      <c r="O178" s="82"/>
      <c r="P178" s="203">
        <f>O178*H178</f>
        <v>0</v>
      </c>
      <c r="Q178" s="203">
        <v>0</v>
      </c>
      <c r="R178" s="203">
        <f>Q178*H178</f>
        <v>0</v>
      </c>
      <c r="S178" s="203">
        <v>0</v>
      </c>
      <c r="T178" s="204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05" t="s">
        <v>448</v>
      </c>
      <c r="AT178" s="205" t="s">
        <v>445</v>
      </c>
      <c r="AU178" s="205" t="s">
        <v>23</v>
      </c>
      <c r="AY178" s="15" t="s">
        <v>121</v>
      </c>
      <c r="BE178" s="206">
        <f>IF(N178="základní",J178,0)</f>
        <v>0</v>
      </c>
      <c r="BF178" s="206">
        <f>IF(N178="snížená",J178,0)</f>
        <v>0</v>
      </c>
      <c r="BG178" s="206">
        <f>IF(N178="zákl. přenesená",J178,0)</f>
        <v>0</v>
      </c>
      <c r="BH178" s="206">
        <f>IF(N178="sníž. přenesená",J178,0)</f>
        <v>0</v>
      </c>
      <c r="BI178" s="206">
        <f>IF(N178="nulová",J178,0)</f>
        <v>0</v>
      </c>
      <c r="BJ178" s="15" t="s">
        <v>23</v>
      </c>
      <c r="BK178" s="206">
        <f>ROUND(I178*H178,2)</f>
        <v>0</v>
      </c>
      <c r="BL178" s="15" t="s">
        <v>448</v>
      </c>
      <c r="BM178" s="205" t="s">
        <v>521</v>
      </c>
    </row>
    <row r="179" s="2" customFormat="1" ht="24.15" customHeight="1">
      <c r="A179" s="36"/>
      <c r="B179" s="37"/>
      <c r="C179" s="212" t="s">
        <v>522</v>
      </c>
      <c r="D179" s="212" t="s">
        <v>445</v>
      </c>
      <c r="E179" s="213" t="s">
        <v>523</v>
      </c>
      <c r="F179" s="214" t="s">
        <v>524</v>
      </c>
      <c r="G179" s="215" t="s">
        <v>138</v>
      </c>
      <c r="H179" s="216">
        <v>3</v>
      </c>
      <c r="I179" s="217"/>
      <c r="J179" s="218">
        <f>ROUND(I179*H179,2)</f>
        <v>0</v>
      </c>
      <c r="K179" s="214" t="s">
        <v>139</v>
      </c>
      <c r="L179" s="219"/>
      <c r="M179" s="220" t="s">
        <v>22</v>
      </c>
      <c r="N179" s="221" t="s">
        <v>48</v>
      </c>
      <c r="O179" s="82"/>
      <c r="P179" s="203">
        <f>O179*H179</f>
        <v>0</v>
      </c>
      <c r="Q179" s="203">
        <v>0</v>
      </c>
      <c r="R179" s="203">
        <f>Q179*H179</f>
        <v>0</v>
      </c>
      <c r="S179" s="203">
        <v>0</v>
      </c>
      <c r="T179" s="204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205" t="s">
        <v>448</v>
      </c>
      <c r="AT179" s="205" t="s">
        <v>445</v>
      </c>
      <c r="AU179" s="205" t="s">
        <v>23</v>
      </c>
      <c r="AY179" s="15" t="s">
        <v>121</v>
      </c>
      <c r="BE179" s="206">
        <f>IF(N179="základní",J179,0)</f>
        <v>0</v>
      </c>
      <c r="BF179" s="206">
        <f>IF(N179="snížená",J179,0)</f>
        <v>0</v>
      </c>
      <c r="BG179" s="206">
        <f>IF(N179="zákl. přenesená",J179,0)</f>
        <v>0</v>
      </c>
      <c r="BH179" s="206">
        <f>IF(N179="sníž. přenesená",J179,0)</f>
        <v>0</v>
      </c>
      <c r="BI179" s="206">
        <f>IF(N179="nulová",J179,0)</f>
        <v>0</v>
      </c>
      <c r="BJ179" s="15" t="s">
        <v>23</v>
      </c>
      <c r="BK179" s="206">
        <f>ROUND(I179*H179,2)</f>
        <v>0</v>
      </c>
      <c r="BL179" s="15" t="s">
        <v>448</v>
      </c>
      <c r="BM179" s="205" t="s">
        <v>525</v>
      </c>
    </row>
    <row r="180" s="2" customFormat="1" ht="24.15" customHeight="1">
      <c r="A180" s="36"/>
      <c r="B180" s="37"/>
      <c r="C180" s="212" t="s">
        <v>526</v>
      </c>
      <c r="D180" s="212" t="s">
        <v>445</v>
      </c>
      <c r="E180" s="213" t="s">
        <v>527</v>
      </c>
      <c r="F180" s="214" t="s">
        <v>528</v>
      </c>
      <c r="G180" s="215" t="s">
        <v>138</v>
      </c>
      <c r="H180" s="216">
        <v>1</v>
      </c>
      <c r="I180" s="217"/>
      <c r="J180" s="218">
        <f>ROUND(I180*H180,2)</f>
        <v>0</v>
      </c>
      <c r="K180" s="214" t="s">
        <v>139</v>
      </c>
      <c r="L180" s="219"/>
      <c r="M180" s="220" t="s">
        <v>22</v>
      </c>
      <c r="N180" s="221" t="s">
        <v>48</v>
      </c>
      <c r="O180" s="82"/>
      <c r="P180" s="203">
        <f>O180*H180</f>
        <v>0</v>
      </c>
      <c r="Q180" s="203">
        <v>0</v>
      </c>
      <c r="R180" s="203">
        <f>Q180*H180</f>
        <v>0</v>
      </c>
      <c r="S180" s="203">
        <v>0</v>
      </c>
      <c r="T180" s="204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05" t="s">
        <v>448</v>
      </c>
      <c r="AT180" s="205" t="s">
        <v>445</v>
      </c>
      <c r="AU180" s="205" t="s">
        <v>23</v>
      </c>
      <c r="AY180" s="15" t="s">
        <v>121</v>
      </c>
      <c r="BE180" s="206">
        <f>IF(N180="základní",J180,0)</f>
        <v>0</v>
      </c>
      <c r="BF180" s="206">
        <f>IF(N180="snížená",J180,0)</f>
        <v>0</v>
      </c>
      <c r="BG180" s="206">
        <f>IF(N180="zákl. přenesená",J180,0)</f>
        <v>0</v>
      </c>
      <c r="BH180" s="206">
        <f>IF(N180="sníž. přenesená",J180,0)</f>
        <v>0</v>
      </c>
      <c r="BI180" s="206">
        <f>IF(N180="nulová",J180,0)</f>
        <v>0</v>
      </c>
      <c r="BJ180" s="15" t="s">
        <v>23</v>
      </c>
      <c r="BK180" s="206">
        <f>ROUND(I180*H180,2)</f>
        <v>0</v>
      </c>
      <c r="BL180" s="15" t="s">
        <v>448</v>
      </c>
      <c r="BM180" s="205" t="s">
        <v>529</v>
      </c>
    </row>
    <row r="181" s="2" customFormat="1" ht="21.75" customHeight="1">
      <c r="A181" s="36"/>
      <c r="B181" s="37"/>
      <c r="C181" s="212" t="s">
        <v>29</v>
      </c>
      <c r="D181" s="212" t="s">
        <v>445</v>
      </c>
      <c r="E181" s="213" t="s">
        <v>530</v>
      </c>
      <c r="F181" s="214" t="s">
        <v>531</v>
      </c>
      <c r="G181" s="215" t="s">
        <v>138</v>
      </c>
      <c r="H181" s="216">
        <v>1</v>
      </c>
      <c r="I181" s="217"/>
      <c r="J181" s="218">
        <f>ROUND(I181*H181,2)</f>
        <v>0</v>
      </c>
      <c r="K181" s="214" t="s">
        <v>139</v>
      </c>
      <c r="L181" s="219"/>
      <c r="M181" s="220" t="s">
        <v>22</v>
      </c>
      <c r="N181" s="221" t="s">
        <v>48</v>
      </c>
      <c r="O181" s="82"/>
      <c r="P181" s="203">
        <f>O181*H181</f>
        <v>0</v>
      </c>
      <c r="Q181" s="203">
        <v>0</v>
      </c>
      <c r="R181" s="203">
        <f>Q181*H181</f>
        <v>0</v>
      </c>
      <c r="S181" s="203">
        <v>0</v>
      </c>
      <c r="T181" s="204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205" t="s">
        <v>448</v>
      </c>
      <c r="AT181" s="205" t="s">
        <v>445</v>
      </c>
      <c r="AU181" s="205" t="s">
        <v>23</v>
      </c>
      <c r="AY181" s="15" t="s">
        <v>121</v>
      </c>
      <c r="BE181" s="206">
        <f>IF(N181="základní",J181,0)</f>
        <v>0</v>
      </c>
      <c r="BF181" s="206">
        <f>IF(N181="snížená",J181,0)</f>
        <v>0</v>
      </c>
      <c r="BG181" s="206">
        <f>IF(N181="zákl. přenesená",J181,0)</f>
        <v>0</v>
      </c>
      <c r="BH181" s="206">
        <f>IF(N181="sníž. přenesená",J181,0)</f>
        <v>0</v>
      </c>
      <c r="BI181" s="206">
        <f>IF(N181="nulová",J181,0)</f>
        <v>0</v>
      </c>
      <c r="BJ181" s="15" t="s">
        <v>23</v>
      </c>
      <c r="BK181" s="206">
        <f>ROUND(I181*H181,2)</f>
        <v>0</v>
      </c>
      <c r="BL181" s="15" t="s">
        <v>448</v>
      </c>
      <c r="BM181" s="205" t="s">
        <v>532</v>
      </c>
    </row>
    <row r="182" s="2" customFormat="1" ht="24.15" customHeight="1">
      <c r="A182" s="36"/>
      <c r="B182" s="37"/>
      <c r="C182" s="212" t="s">
        <v>533</v>
      </c>
      <c r="D182" s="212" t="s">
        <v>445</v>
      </c>
      <c r="E182" s="213" t="s">
        <v>534</v>
      </c>
      <c r="F182" s="214" t="s">
        <v>535</v>
      </c>
      <c r="G182" s="215" t="s">
        <v>138</v>
      </c>
      <c r="H182" s="216">
        <v>1</v>
      </c>
      <c r="I182" s="217"/>
      <c r="J182" s="218">
        <f>ROUND(I182*H182,2)</f>
        <v>0</v>
      </c>
      <c r="K182" s="214" t="s">
        <v>139</v>
      </c>
      <c r="L182" s="219"/>
      <c r="M182" s="220" t="s">
        <v>22</v>
      </c>
      <c r="N182" s="221" t="s">
        <v>48</v>
      </c>
      <c r="O182" s="82"/>
      <c r="P182" s="203">
        <f>O182*H182</f>
        <v>0</v>
      </c>
      <c r="Q182" s="203">
        <v>0</v>
      </c>
      <c r="R182" s="203">
        <f>Q182*H182</f>
        <v>0</v>
      </c>
      <c r="S182" s="203">
        <v>0</v>
      </c>
      <c r="T182" s="204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205" t="s">
        <v>448</v>
      </c>
      <c r="AT182" s="205" t="s">
        <v>445</v>
      </c>
      <c r="AU182" s="205" t="s">
        <v>23</v>
      </c>
      <c r="AY182" s="15" t="s">
        <v>121</v>
      </c>
      <c r="BE182" s="206">
        <f>IF(N182="základní",J182,0)</f>
        <v>0</v>
      </c>
      <c r="BF182" s="206">
        <f>IF(N182="snížená",J182,0)</f>
        <v>0</v>
      </c>
      <c r="BG182" s="206">
        <f>IF(N182="zákl. přenesená",J182,0)</f>
        <v>0</v>
      </c>
      <c r="BH182" s="206">
        <f>IF(N182="sníž. přenesená",J182,0)</f>
        <v>0</v>
      </c>
      <c r="BI182" s="206">
        <f>IF(N182="nulová",J182,0)</f>
        <v>0</v>
      </c>
      <c r="BJ182" s="15" t="s">
        <v>23</v>
      </c>
      <c r="BK182" s="206">
        <f>ROUND(I182*H182,2)</f>
        <v>0</v>
      </c>
      <c r="BL182" s="15" t="s">
        <v>448</v>
      </c>
      <c r="BM182" s="205" t="s">
        <v>536</v>
      </c>
    </row>
    <row r="183" s="2" customFormat="1" ht="24.15" customHeight="1">
      <c r="A183" s="36"/>
      <c r="B183" s="37"/>
      <c r="C183" s="212" t="s">
        <v>537</v>
      </c>
      <c r="D183" s="212" t="s">
        <v>445</v>
      </c>
      <c r="E183" s="213" t="s">
        <v>538</v>
      </c>
      <c r="F183" s="214" t="s">
        <v>539</v>
      </c>
      <c r="G183" s="215" t="s">
        <v>138</v>
      </c>
      <c r="H183" s="216">
        <v>5</v>
      </c>
      <c r="I183" s="217"/>
      <c r="J183" s="218">
        <f>ROUND(I183*H183,2)</f>
        <v>0</v>
      </c>
      <c r="K183" s="214" t="s">
        <v>139</v>
      </c>
      <c r="L183" s="219"/>
      <c r="M183" s="220" t="s">
        <v>22</v>
      </c>
      <c r="N183" s="221" t="s">
        <v>48</v>
      </c>
      <c r="O183" s="82"/>
      <c r="P183" s="203">
        <f>O183*H183</f>
        <v>0</v>
      </c>
      <c r="Q183" s="203">
        <v>0</v>
      </c>
      <c r="R183" s="203">
        <f>Q183*H183</f>
        <v>0</v>
      </c>
      <c r="S183" s="203">
        <v>0</v>
      </c>
      <c r="T183" s="204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205" t="s">
        <v>448</v>
      </c>
      <c r="AT183" s="205" t="s">
        <v>445</v>
      </c>
      <c r="AU183" s="205" t="s">
        <v>23</v>
      </c>
      <c r="AY183" s="15" t="s">
        <v>121</v>
      </c>
      <c r="BE183" s="206">
        <f>IF(N183="základní",J183,0)</f>
        <v>0</v>
      </c>
      <c r="BF183" s="206">
        <f>IF(N183="snížená",J183,0)</f>
        <v>0</v>
      </c>
      <c r="BG183" s="206">
        <f>IF(N183="zákl. přenesená",J183,0)</f>
        <v>0</v>
      </c>
      <c r="BH183" s="206">
        <f>IF(N183="sníž. přenesená",J183,0)</f>
        <v>0</v>
      </c>
      <c r="BI183" s="206">
        <f>IF(N183="nulová",J183,0)</f>
        <v>0</v>
      </c>
      <c r="BJ183" s="15" t="s">
        <v>23</v>
      </c>
      <c r="BK183" s="206">
        <f>ROUND(I183*H183,2)</f>
        <v>0</v>
      </c>
      <c r="BL183" s="15" t="s">
        <v>448</v>
      </c>
      <c r="BM183" s="205" t="s">
        <v>540</v>
      </c>
    </row>
    <row r="184" s="2" customFormat="1" ht="24.15" customHeight="1">
      <c r="A184" s="36"/>
      <c r="B184" s="37"/>
      <c r="C184" s="212" t="s">
        <v>541</v>
      </c>
      <c r="D184" s="212" t="s">
        <v>445</v>
      </c>
      <c r="E184" s="213" t="s">
        <v>542</v>
      </c>
      <c r="F184" s="214" t="s">
        <v>543</v>
      </c>
      <c r="G184" s="215" t="s">
        <v>138</v>
      </c>
      <c r="H184" s="216">
        <v>5</v>
      </c>
      <c r="I184" s="217"/>
      <c r="J184" s="218">
        <f>ROUND(I184*H184,2)</f>
        <v>0</v>
      </c>
      <c r="K184" s="214" t="s">
        <v>139</v>
      </c>
      <c r="L184" s="219"/>
      <c r="M184" s="220" t="s">
        <v>22</v>
      </c>
      <c r="N184" s="221" t="s">
        <v>48</v>
      </c>
      <c r="O184" s="82"/>
      <c r="P184" s="203">
        <f>O184*H184</f>
        <v>0</v>
      </c>
      <c r="Q184" s="203">
        <v>0</v>
      </c>
      <c r="R184" s="203">
        <f>Q184*H184</f>
        <v>0</v>
      </c>
      <c r="S184" s="203">
        <v>0</v>
      </c>
      <c r="T184" s="204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05" t="s">
        <v>448</v>
      </c>
      <c r="AT184" s="205" t="s">
        <v>445</v>
      </c>
      <c r="AU184" s="205" t="s">
        <v>23</v>
      </c>
      <c r="AY184" s="15" t="s">
        <v>121</v>
      </c>
      <c r="BE184" s="206">
        <f>IF(N184="základní",J184,0)</f>
        <v>0</v>
      </c>
      <c r="BF184" s="206">
        <f>IF(N184="snížená",J184,0)</f>
        <v>0</v>
      </c>
      <c r="BG184" s="206">
        <f>IF(N184="zákl. přenesená",J184,0)</f>
        <v>0</v>
      </c>
      <c r="BH184" s="206">
        <f>IF(N184="sníž. přenesená",J184,0)</f>
        <v>0</v>
      </c>
      <c r="BI184" s="206">
        <f>IF(N184="nulová",J184,0)</f>
        <v>0</v>
      </c>
      <c r="BJ184" s="15" t="s">
        <v>23</v>
      </c>
      <c r="BK184" s="206">
        <f>ROUND(I184*H184,2)</f>
        <v>0</v>
      </c>
      <c r="BL184" s="15" t="s">
        <v>448</v>
      </c>
      <c r="BM184" s="205" t="s">
        <v>544</v>
      </c>
    </row>
    <row r="185" s="2" customFormat="1" ht="24.15" customHeight="1">
      <c r="A185" s="36"/>
      <c r="B185" s="37"/>
      <c r="C185" s="212" t="s">
        <v>545</v>
      </c>
      <c r="D185" s="212" t="s">
        <v>445</v>
      </c>
      <c r="E185" s="213" t="s">
        <v>546</v>
      </c>
      <c r="F185" s="214" t="s">
        <v>547</v>
      </c>
      <c r="G185" s="215" t="s">
        <v>138</v>
      </c>
      <c r="H185" s="216">
        <v>25</v>
      </c>
      <c r="I185" s="217"/>
      <c r="J185" s="218">
        <f>ROUND(I185*H185,2)</f>
        <v>0</v>
      </c>
      <c r="K185" s="214" t="s">
        <v>139</v>
      </c>
      <c r="L185" s="219"/>
      <c r="M185" s="220" t="s">
        <v>22</v>
      </c>
      <c r="N185" s="221" t="s">
        <v>48</v>
      </c>
      <c r="O185" s="82"/>
      <c r="P185" s="203">
        <f>O185*H185</f>
        <v>0</v>
      </c>
      <c r="Q185" s="203">
        <v>0</v>
      </c>
      <c r="R185" s="203">
        <f>Q185*H185</f>
        <v>0</v>
      </c>
      <c r="S185" s="203">
        <v>0</v>
      </c>
      <c r="T185" s="204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205" t="s">
        <v>448</v>
      </c>
      <c r="AT185" s="205" t="s">
        <v>445</v>
      </c>
      <c r="AU185" s="205" t="s">
        <v>23</v>
      </c>
      <c r="AY185" s="15" t="s">
        <v>121</v>
      </c>
      <c r="BE185" s="206">
        <f>IF(N185="základní",J185,0)</f>
        <v>0</v>
      </c>
      <c r="BF185" s="206">
        <f>IF(N185="snížená",J185,0)</f>
        <v>0</v>
      </c>
      <c r="BG185" s="206">
        <f>IF(N185="zákl. přenesená",J185,0)</f>
        <v>0</v>
      </c>
      <c r="BH185" s="206">
        <f>IF(N185="sníž. přenesená",J185,0)</f>
        <v>0</v>
      </c>
      <c r="BI185" s="206">
        <f>IF(N185="nulová",J185,0)</f>
        <v>0</v>
      </c>
      <c r="BJ185" s="15" t="s">
        <v>23</v>
      </c>
      <c r="BK185" s="206">
        <f>ROUND(I185*H185,2)</f>
        <v>0</v>
      </c>
      <c r="BL185" s="15" t="s">
        <v>448</v>
      </c>
      <c r="BM185" s="205" t="s">
        <v>548</v>
      </c>
    </row>
    <row r="186" s="2" customFormat="1" ht="24.15" customHeight="1">
      <c r="A186" s="36"/>
      <c r="B186" s="37"/>
      <c r="C186" s="212" t="s">
        <v>549</v>
      </c>
      <c r="D186" s="212" t="s">
        <v>445</v>
      </c>
      <c r="E186" s="213" t="s">
        <v>550</v>
      </c>
      <c r="F186" s="214" t="s">
        <v>551</v>
      </c>
      <c r="G186" s="215" t="s">
        <v>138</v>
      </c>
      <c r="H186" s="216">
        <v>2</v>
      </c>
      <c r="I186" s="217"/>
      <c r="J186" s="218">
        <f>ROUND(I186*H186,2)</f>
        <v>0</v>
      </c>
      <c r="K186" s="214" t="s">
        <v>139</v>
      </c>
      <c r="L186" s="219"/>
      <c r="M186" s="220" t="s">
        <v>22</v>
      </c>
      <c r="N186" s="221" t="s">
        <v>48</v>
      </c>
      <c r="O186" s="82"/>
      <c r="P186" s="203">
        <f>O186*H186</f>
        <v>0</v>
      </c>
      <c r="Q186" s="203">
        <v>0</v>
      </c>
      <c r="R186" s="203">
        <f>Q186*H186</f>
        <v>0</v>
      </c>
      <c r="S186" s="203">
        <v>0</v>
      </c>
      <c r="T186" s="204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205" t="s">
        <v>448</v>
      </c>
      <c r="AT186" s="205" t="s">
        <v>445</v>
      </c>
      <c r="AU186" s="205" t="s">
        <v>23</v>
      </c>
      <c r="AY186" s="15" t="s">
        <v>121</v>
      </c>
      <c r="BE186" s="206">
        <f>IF(N186="základní",J186,0)</f>
        <v>0</v>
      </c>
      <c r="BF186" s="206">
        <f>IF(N186="snížená",J186,0)</f>
        <v>0</v>
      </c>
      <c r="BG186" s="206">
        <f>IF(N186="zákl. přenesená",J186,0)</f>
        <v>0</v>
      </c>
      <c r="BH186" s="206">
        <f>IF(N186="sníž. přenesená",J186,0)</f>
        <v>0</v>
      </c>
      <c r="BI186" s="206">
        <f>IF(N186="nulová",J186,0)</f>
        <v>0</v>
      </c>
      <c r="BJ186" s="15" t="s">
        <v>23</v>
      </c>
      <c r="BK186" s="206">
        <f>ROUND(I186*H186,2)</f>
        <v>0</v>
      </c>
      <c r="BL186" s="15" t="s">
        <v>448</v>
      </c>
      <c r="BM186" s="205" t="s">
        <v>552</v>
      </c>
    </row>
    <row r="187" s="2" customFormat="1" ht="24.15" customHeight="1">
      <c r="A187" s="36"/>
      <c r="B187" s="37"/>
      <c r="C187" s="212" t="s">
        <v>553</v>
      </c>
      <c r="D187" s="212" t="s">
        <v>445</v>
      </c>
      <c r="E187" s="213" t="s">
        <v>554</v>
      </c>
      <c r="F187" s="214" t="s">
        <v>555</v>
      </c>
      <c r="G187" s="215" t="s">
        <v>138</v>
      </c>
      <c r="H187" s="216">
        <v>2</v>
      </c>
      <c r="I187" s="217"/>
      <c r="J187" s="218">
        <f>ROUND(I187*H187,2)</f>
        <v>0</v>
      </c>
      <c r="K187" s="214" t="s">
        <v>139</v>
      </c>
      <c r="L187" s="219"/>
      <c r="M187" s="220" t="s">
        <v>22</v>
      </c>
      <c r="N187" s="221" t="s">
        <v>48</v>
      </c>
      <c r="O187" s="82"/>
      <c r="P187" s="203">
        <f>O187*H187</f>
        <v>0</v>
      </c>
      <c r="Q187" s="203">
        <v>0</v>
      </c>
      <c r="R187" s="203">
        <f>Q187*H187</f>
        <v>0</v>
      </c>
      <c r="S187" s="203">
        <v>0</v>
      </c>
      <c r="T187" s="204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205" t="s">
        <v>448</v>
      </c>
      <c r="AT187" s="205" t="s">
        <v>445</v>
      </c>
      <c r="AU187" s="205" t="s">
        <v>23</v>
      </c>
      <c r="AY187" s="15" t="s">
        <v>121</v>
      </c>
      <c r="BE187" s="206">
        <f>IF(N187="základní",J187,0)</f>
        <v>0</v>
      </c>
      <c r="BF187" s="206">
        <f>IF(N187="snížená",J187,0)</f>
        <v>0</v>
      </c>
      <c r="BG187" s="206">
        <f>IF(N187="zákl. přenesená",J187,0)</f>
        <v>0</v>
      </c>
      <c r="BH187" s="206">
        <f>IF(N187="sníž. přenesená",J187,0)</f>
        <v>0</v>
      </c>
      <c r="BI187" s="206">
        <f>IF(N187="nulová",J187,0)</f>
        <v>0</v>
      </c>
      <c r="BJ187" s="15" t="s">
        <v>23</v>
      </c>
      <c r="BK187" s="206">
        <f>ROUND(I187*H187,2)</f>
        <v>0</v>
      </c>
      <c r="BL187" s="15" t="s">
        <v>448</v>
      </c>
      <c r="BM187" s="205" t="s">
        <v>556</v>
      </c>
    </row>
    <row r="188" s="2" customFormat="1" ht="24.15" customHeight="1">
      <c r="A188" s="36"/>
      <c r="B188" s="37"/>
      <c r="C188" s="212" t="s">
        <v>557</v>
      </c>
      <c r="D188" s="212" t="s">
        <v>445</v>
      </c>
      <c r="E188" s="213" t="s">
        <v>558</v>
      </c>
      <c r="F188" s="214" t="s">
        <v>559</v>
      </c>
      <c r="G188" s="215" t="s">
        <v>138</v>
      </c>
      <c r="H188" s="216">
        <v>4</v>
      </c>
      <c r="I188" s="217"/>
      <c r="J188" s="218">
        <f>ROUND(I188*H188,2)</f>
        <v>0</v>
      </c>
      <c r="K188" s="214" t="s">
        <v>139</v>
      </c>
      <c r="L188" s="219"/>
      <c r="M188" s="220" t="s">
        <v>22</v>
      </c>
      <c r="N188" s="221" t="s">
        <v>48</v>
      </c>
      <c r="O188" s="82"/>
      <c r="P188" s="203">
        <f>O188*H188</f>
        <v>0</v>
      </c>
      <c r="Q188" s="203">
        <v>0</v>
      </c>
      <c r="R188" s="203">
        <f>Q188*H188</f>
        <v>0</v>
      </c>
      <c r="S188" s="203">
        <v>0</v>
      </c>
      <c r="T188" s="204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205" t="s">
        <v>448</v>
      </c>
      <c r="AT188" s="205" t="s">
        <v>445</v>
      </c>
      <c r="AU188" s="205" t="s">
        <v>23</v>
      </c>
      <c r="AY188" s="15" t="s">
        <v>121</v>
      </c>
      <c r="BE188" s="206">
        <f>IF(N188="základní",J188,0)</f>
        <v>0</v>
      </c>
      <c r="BF188" s="206">
        <f>IF(N188="snížená",J188,0)</f>
        <v>0</v>
      </c>
      <c r="BG188" s="206">
        <f>IF(N188="zákl. přenesená",J188,0)</f>
        <v>0</v>
      </c>
      <c r="BH188" s="206">
        <f>IF(N188="sníž. přenesená",J188,0)</f>
        <v>0</v>
      </c>
      <c r="BI188" s="206">
        <f>IF(N188="nulová",J188,0)</f>
        <v>0</v>
      </c>
      <c r="BJ188" s="15" t="s">
        <v>23</v>
      </c>
      <c r="BK188" s="206">
        <f>ROUND(I188*H188,2)</f>
        <v>0</v>
      </c>
      <c r="BL188" s="15" t="s">
        <v>448</v>
      </c>
      <c r="BM188" s="205" t="s">
        <v>560</v>
      </c>
    </row>
    <row r="189" s="2" customFormat="1" ht="24.15" customHeight="1">
      <c r="A189" s="36"/>
      <c r="B189" s="37"/>
      <c r="C189" s="194" t="s">
        <v>561</v>
      </c>
      <c r="D189" s="194" t="s">
        <v>122</v>
      </c>
      <c r="E189" s="195" t="s">
        <v>562</v>
      </c>
      <c r="F189" s="196" t="s">
        <v>563</v>
      </c>
      <c r="G189" s="197" t="s">
        <v>564</v>
      </c>
      <c r="H189" s="198">
        <v>45</v>
      </c>
      <c r="I189" s="199"/>
      <c r="J189" s="200">
        <f>ROUND(I189*H189,2)</f>
        <v>0</v>
      </c>
      <c r="K189" s="196" t="s">
        <v>22</v>
      </c>
      <c r="L189" s="42"/>
      <c r="M189" s="207" t="s">
        <v>22</v>
      </c>
      <c r="N189" s="208" t="s">
        <v>48</v>
      </c>
      <c r="O189" s="209"/>
      <c r="P189" s="210">
        <f>O189*H189</f>
        <v>0</v>
      </c>
      <c r="Q189" s="210">
        <v>0</v>
      </c>
      <c r="R189" s="210">
        <f>Q189*H189</f>
        <v>0</v>
      </c>
      <c r="S189" s="210">
        <v>0</v>
      </c>
      <c r="T189" s="211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205" t="s">
        <v>565</v>
      </c>
      <c r="AT189" s="205" t="s">
        <v>122</v>
      </c>
      <c r="AU189" s="205" t="s">
        <v>23</v>
      </c>
      <c r="AY189" s="15" t="s">
        <v>121</v>
      </c>
      <c r="BE189" s="206">
        <f>IF(N189="základní",J189,0)</f>
        <v>0</v>
      </c>
      <c r="BF189" s="206">
        <f>IF(N189="snížená",J189,0)</f>
        <v>0</v>
      </c>
      <c r="BG189" s="206">
        <f>IF(N189="zákl. přenesená",J189,0)</f>
        <v>0</v>
      </c>
      <c r="BH189" s="206">
        <f>IF(N189="sníž. přenesená",J189,0)</f>
        <v>0</v>
      </c>
      <c r="BI189" s="206">
        <f>IF(N189="nulová",J189,0)</f>
        <v>0</v>
      </c>
      <c r="BJ189" s="15" t="s">
        <v>23</v>
      </c>
      <c r="BK189" s="206">
        <f>ROUND(I189*H189,2)</f>
        <v>0</v>
      </c>
      <c r="BL189" s="15" t="s">
        <v>565</v>
      </c>
      <c r="BM189" s="205" t="s">
        <v>566</v>
      </c>
    </row>
    <row r="190" s="2" customFormat="1" ht="6.96" customHeight="1">
      <c r="A190" s="36"/>
      <c r="B190" s="57"/>
      <c r="C190" s="58"/>
      <c r="D190" s="58"/>
      <c r="E190" s="58"/>
      <c r="F190" s="58"/>
      <c r="G190" s="58"/>
      <c r="H190" s="58"/>
      <c r="I190" s="58"/>
      <c r="J190" s="58"/>
      <c r="K190" s="58"/>
      <c r="L190" s="42"/>
      <c r="M190" s="36"/>
      <c r="O190" s="36"/>
      <c r="P190" s="36"/>
      <c r="Q190" s="36"/>
      <c r="R190" s="36"/>
      <c r="S190" s="36"/>
      <c r="T190" s="36"/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</row>
  </sheetData>
  <sheetProtection sheet="1" autoFilter="0" formatColumns="0" formatRows="0" objects="1" scenarios="1" spinCount="100000" saltValue="zFuB7HiH5XX5Fz1VjjPR4TbzrWLBv0HlC5IDTtpailOYcYsJXNc80m2a56UsklfgORfbW+hl8IIZRfM1MVDXHg==" hashValue="JB1/eIvEWY0nN0yn3eEpwnEThdd469227/1WmJFmUOzVe4baa/NXrlMVV94y/zvlPZp5zSqDCeIIzBv4ZoXumg==" algorithmName="SHA-512" password="CC35"/>
  <autoFilter ref="C79:K189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92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8"/>
      <c r="AT3" s="15" t="s">
        <v>86</v>
      </c>
    </row>
    <row r="4" s="1" customFormat="1" ht="24.96" customHeight="1">
      <c r="B4" s="18"/>
      <c r="D4" s="128" t="s">
        <v>96</v>
      </c>
      <c r="L4" s="18"/>
      <c r="M4" s="12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0" t="s">
        <v>16</v>
      </c>
      <c r="L6" s="18"/>
    </row>
    <row r="7" s="1" customFormat="1" ht="26.25" customHeight="1">
      <c r="B7" s="18"/>
      <c r="E7" s="131" t="str">
        <f>'Rekapitulace zakázky'!K6</f>
        <v>Údržba, opravy a odstraňování závad u SSZT 2022-2023 - KB a kompresoroven</v>
      </c>
      <c r="F7" s="130"/>
      <c r="G7" s="130"/>
      <c r="H7" s="130"/>
      <c r="L7" s="18"/>
    </row>
    <row r="8" s="2" customFormat="1" ht="12" customHeight="1">
      <c r="A8" s="36"/>
      <c r="B8" s="42"/>
      <c r="C8" s="36"/>
      <c r="D8" s="130" t="s">
        <v>97</v>
      </c>
      <c r="E8" s="36"/>
      <c r="F8" s="36"/>
      <c r="G8" s="36"/>
      <c r="H8" s="36"/>
      <c r="I8" s="36"/>
      <c r="J8" s="36"/>
      <c r="K8" s="36"/>
      <c r="L8" s="13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3" t="s">
        <v>567</v>
      </c>
      <c r="F9" s="36"/>
      <c r="G9" s="36"/>
      <c r="H9" s="36"/>
      <c r="I9" s="36"/>
      <c r="J9" s="36"/>
      <c r="K9" s="36"/>
      <c r="L9" s="13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3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0" t="s">
        <v>19</v>
      </c>
      <c r="E11" s="36"/>
      <c r="F11" s="134" t="s">
        <v>20</v>
      </c>
      <c r="G11" s="36"/>
      <c r="H11" s="36"/>
      <c r="I11" s="130" t="s">
        <v>21</v>
      </c>
      <c r="J11" s="134" t="s">
        <v>22</v>
      </c>
      <c r="K11" s="36"/>
      <c r="L11" s="13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0" t="s">
        <v>24</v>
      </c>
      <c r="E12" s="36"/>
      <c r="F12" s="134" t="s">
        <v>25</v>
      </c>
      <c r="G12" s="36"/>
      <c r="H12" s="36"/>
      <c r="I12" s="130" t="s">
        <v>26</v>
      </c>
      <c r="J12" s="135" t="str">
        <f>'Rekapitulace zakázky'!AN8</f>
        <v>28. 2. 2022</v>
      </c>
      <c r="K12" s="36"/>
      <c r="L12" s="13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3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0" t="s">
        <v>30</v>
      </c>
      <c r="E14" s="36"/>
      <c r="F14" s="36"/>
      <c r="G14" s="36"/>
      <c r="H14" s="36"/>
      <c r="I14" s="130" t="s">
        <v>31</v>
      </c>
      <c r="J14" s="134" t="s">
        <v>22</v>
      </c>
      <c r="K14" s="36"/>
      <c r="L14" s="13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4" t="s">
        <v>32</v>
      </c>
      <c r="F15" s="36"/>
      <c r="G15" s="36"/>
      <c r="H15" s="36"/>
      <c r="I15" s="130" t="s">
        <v>33</v>
      </c>
      <c r="J15" s="134" t="s">
        <v>22</v>
      </c>
      <c r="K15" s="36"/>
      <c r="L15" s="13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3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0" t="s">
        <v>34</v>
      </c>
      <c r="E17" s="36"/>
      <c r="F17" s="36"/>
      <c r="G17" s="36"/>
      <c r="H17" s="36"/>
      <c r="I17" s="130" t="s">
        <v>31</v>
      </c>
      <c r="J17" s="31" t="str">
        <f>'Rekapitulace zakázky'!AN13</f>
        <v>Vyplň údaj</v>
      </c>
      <c r="K17" s="36"/>
      <c r="L17" s="13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zakázky'!E14</f>
        <v>Vyplň údaj</v>
      </c>
      <c r="F18" s="134"/>
      <c r="G18" s="134"/>
      <c r="H18" s="134"/>
      <c r="I18" s="130" t="s">
        <v>33</v>
      </c>
      <c r="J18" s="31" t="str">
        <f>'Rekapitulace zakázky'!AN14</f>
        <v>Vyplň údaj</v>
      </c>
      <c r="K18" s="36"/>
      <c r="L18" s="13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3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0" t="s">
        <v>36</v>
      </c>
      <c r="E20" s="36"/>
      <c r="F20" s="36"/>
      <c r="G20" s="36"/>
      <c r="H20" s="36"/>
      <c r="I20" s="130" t="s">
        <v>31</v>
      </c>
      <c r="J20" s="134" t="s">
        <v>22</v>
      </c>
      <c r="K20" s="36"/>
      <c r="L20" s="13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4" t="s">
        <v>37</v>
      </c>
      <c r="F21" s="36"/>
      <c r="G21" s="36"/>
      <c r="H21" s="36"/>
      <c r="I21" s="130" t="s">
        <v>33</v>
      </c>
      <c r="J21" s="134" t="s">
        <v>22</v>
      </c>
      <c r="K21" s="36"/>
      <c r="L21" s="13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3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0" t="s">
        <v>39</v>
      </c>
      <c r="E23" s="36"/>
      <c r="F23" s="36"/>
      <c r="G23" s="36"/>
      <c r="H23" s="36"/>
      <c r="I23" s="130" t="s">
        <v>31</v>
      </c>
      <c r="J23" s="134" t="s">
        <v>22</v>
      </c>
      <c r="K23" s="36"/>
      <c r="L23" s="13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4" t="s">
        <v>40</v>
      </c>
      <c r="F24" s="36"/>
      <c r="G24" s="36"/>
      <c r="H24" s="36"/>
      <c r="I24" s="130" t="s">
        <v>33</v>
      </c>
      <c r="J24" s="134" t="s">
        <v>22</v>
      </c>
      <c r="K24" s="36"/>
      <c r="L24" s="13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3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0" t="s">
        <v>41</v>
      </c>
      <c r="E26" s="36"/>
      <c r="F26" s="36"/>
      <c r="G26" s="36"/>
      <c r="H26" s="36"/>
      <c r="I26" s="36"/>
      <c r="J26" s="36"/>
      <c r="K26" s="36"/>
      <c r="L26" s="13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6"/>
      <c r="B27" s="137"/>
      <c r="C27" s="136"/>
      <c r="D27" s="136"/>
      <c r="E27" s="138" t="s">
        <v>22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3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0"/>
      <c r="E29" s="140"/>
      <c r="F29" s="140"/>
      <c r="G29" s="140"/>
      <c r="H29" s="140"/>
      <c r="I29" s="140"/>
      <c r="J29" s="140"/>
      <c r="K29" s="140"/>
      <c r="L29" s="13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1" t="s">
        <v>43</v>
      </c>
      <c r="E30" s="36"/>
      <c r="F30" s="36"/>
      <c r="G30" s="36"/>
      <c r="H30" s="36"/>
      <c r="I30" s="36"/>
      <c r="J30" s="142">
        <f>ROUND(J80, 2)</f>
        <v>0</v>
      </c>
      <c r="K30" s="36"/>
      <c r="L30" s="13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0"/>
      <c r="E31" s="140"/>
      <c r="F31" s="140"/>
      <c r="G31" s="140"/>
      <c r="H31" s="140"/>
      <c r="I31" s="140"/>
      <c r="J31" s="140"/>
      <c r="K31" s="140"/>
      <c r="L31" s="13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3" t="s">
        <v>45</v>
      </c>
      <c r="G32" s="36"/>
      <c r="H32" s="36"/>
      <c r="I32" s="143" t="s">
        <v>44</v>
      </c>
      <c r="J32" s="143" t="s">
        <v>46</v>
      </c>
      <c r="K32" s="36"/>
      <c r="L32" s="13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4" t="s">
        <v>47</v>
      </c>
      <c r="E33" s="130" t="s">
        <v>48</v>
      </c>
      <c r="F33" s="145">
        <f>ROUND((SUM(BE80:BE133)),  2)</f>
        <v>0</v>
      </c>
      <c r="G33" s="36"/>
      <c r="H33" s="36"/>
      <c r="I33" s="146">
        <v>0.20999999999999999</v>
      </c>
      <c r="J33" s="145">
        <f>ROUND(((SUM(BE80:BE133))*I33),  2)</f>
        <v>0</v>
      </c>
      <c r="K33" s="36"/>
      <c r="L33" s="13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0" t="s">
        <v>49</v>
      </c>
      <c r="F34" s="145">
        <f>ROUND((SUM(BF80:BF133)),  2)</f>
        <v>0</v>
      </c>
      <c r="G34" s="36"/>
      <c r="H34" s="36"/>
      <c r="I34" s="146">
        <v>0.14999999999999999</v>
      </c>
      <c r="J34" s="145">
        <f>ROUND(((SUM(BF80:BF133))*I34),  2)</f>
        <v>0</v>
      </c>
      <c r="K34" s="36"/>
      <c r="L34" s="13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0" t="s">
        <v>50</v>
      </c>
      <c r="F35" s="145">
        <f>ROUND((SUM(BG80:BG133)),  2)</f>
        <v>0</v>
      </c>
      <c r="G35" s="36"/>
      <c r="H35" s="36"/>
      <c r="I35" s="146">
        <v>0.20999999999999999</v>
      </c>
      <c r="J35" s="145">
        <f>0</f>
        <v>0</v>
      </c>
      <c r="K35" s="36"/>
      <c r="L35" s="13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0" t="s">
        <v>51</v>
      </c>
      <c r="F36" s="145">
        <f>ROUND((SUM(BH80:BH133)),  2)</f>
        <v>0</v>
      </c>
      <c r="G36" s="36"/>
      <c r="H36" s="36"/>
      <c r="I36" s="146">
        <v>0.14999999999999999</v>
      </c>
      <c r="J36" s="145">
        <f>0</f>
        <v>0</v>
      </c>
      <c r="K36" s="36"/>
      <c r="L36" s="13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0" t="s">
        <v>52</v>
      </c>
      <c r="F37" s="145">
        <f>ROUND((SUM(BI80:BI133)),  2)</f>
        <v>0</v>
      </c>
      <c r="G37" s="36"/>
      <c r="H37" s="36"/>
      <c r="I37" s="146">
        <v>0</v>
      </c>
      <c r="J37" s="145">
        <f>0</f>
        <v>0</v>
      </c>
      <c r="K37" s="36"/>
      <c r="L37" s="13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3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7"/>
      <c r="D39" s="148" t="s">
        <v>53</v>
      </c>
      <c r="E39" s="149"/>
      <c r="F39" s="149"/>
      <c r="G39" s="150" t="s">
        <v>54</v>
      </c>
      <c r="H39" s="151" t="s">
        <v>55</v>
      </c>
      <c r="I39" s="149"/>
      <c r="J39" s="152">
        <f>SUM(J30:J37)</f>
        <v>0</v>
      </c>
      <c r="K39" s="153"/>
      <c r="L39" s="13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99</v>
      </c>
      <c r="D45" s="38"/>
      <c r="E45" s="38"/>
      <c r="F45" s="38"/>
      <c r="G45" s="38"/>
      <c r="H45" s="38"/>
      <c r="I45" s="38"/>
      <c r="J45" s="38"/>
      <c r="K45" s="38"/>
      <c r="L45" s="13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3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3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26.25" customHeight="1">
      <c r="A48" s="36"/>
      <c r="B48" s="37"/>
      <c r="C48" s="38"/>
      <c r="D48" s="38"/>
      <c r="E48" s="158" t="str">
        <f>E7</f>
        <v>Údržba, opravy a odstraňování závad u SSZT 2022-2023 - KB a kompresoroven</v>
      </c>
      <c r="F48" s="30"/>
      <c r="G48" s="30"/>
      <c r="H48" s="30"/>
      <c r="I48" s="38"/>
      <c r="J48" s="38"/>
      <c r="K48" s="38"/>
      <c r="L48" s="13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97</v>
      </c>
      <c r="D49" s="38"/>
      <c r="E49" s="38"/>
      <c r="F49" s="38"/>
      <c r="G49" s="38"/>
      <c r="H49" s="38"/>
      <c r="I49" s="38"/>
      <c r="J49" s="38"/>
      <c r="K49" s="38"/>
      <c r="L49" s="13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PS03 - Opravy kompresoroven</v>
      </c>
      <c r="F50" s="38"/>
      <c r="G50" s="38"/>
      <c r="H50" s="38"/>
      <c r="I50" s="38"/>
      <c r="J50" s="38"/>
      <c r="K50" s="38"/>
      <c r="L50" s="13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3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24</v>
      </c>
      <c r="D52" s="38"/>
      <c r="E52" s="38"/>
      <c r="F52" s="25" t="str">
        <f>F12</f>
        <v>Oblastní ředitelství Ostrava</v>
      </c>
      <c r="G52" s="38"/>
      <c r="H52" s="38"/>
      <c r="I52" s="30" t="s">
        <v>26</v>
      </c>
      <c r="J52" s="70" t="str">
        <f>IF(J12="","",J12)</f>
        <v>28. 2. 2022</v>
      </c>
      <c r="K52" s="38"/>
      <c r="L52" s="13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3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30</v>
      </c>
      <c r="D54" s="38"/>
      <c r="E54" s="38"/>
      <c r="F54" s="25" t="str">
        <f>E15</f>
        <v>Správa železnic, státní organizace</v>
      </c>
      <c r="G54" s="38"/>
      <c r="H54" s="38"/>
      <c r="I54" s="30" t="s">
        <v>36</v>
      </c>
      <c r="J54" s="34" t="str">
        <f>E21</f>
        <v xml:space="preserve"> </v>
      </c>
      <c r="K54" s="38"/>
      <c r="L54" s="13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25.65" customHeight="1">
      <c r="A55" s="36"/>
      <c r="B55" s="37"/>
      <c r="C55" s="30" t="s">
        <v>34</v>
      </c>
      <c r="D55" s="38"/>
      <c r="E55" s="38"/>
      <c r="F55" s="25" t="str">
        <f>IF(E18="","",E18)</f>
        <v>Vyplň údaj</v>
      </c>
      <c r="G55" s="38"/>
      <c r="H55" s="38"/>
      <c r="I55" s="30" t="s">
        <v>39</v>
      </c>
      <c r="J55" s="34" t="str">
        <f>E24</f>
        <v>Ing. Hodulová Michaela</v>
      </c>
      <c r="K55" s="38"/>
      <c r="L55" s="13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3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9" t="s">
        <v>100</v>
      </c>
      <c r="D57" s="160"/>
      <c r="E57" s="160"/>
      <c r="F57" s="160"/>
      <c r="G57" s="160"/>
      <c r="H57" s="160"/>
      <c r="I57" s="160"/>
      <c r="J57" s="161" t="s">
        <v>101</v>
      </c>
      <c r="K57" s="160"/>
      <c r="L57" s="13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3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62" t="s">
        <v>75</v>
      </c>
      <c r="D59" s="38"/>
      <c r="E59" s="38"/>
      <c r="F59" s="38"/>
      <c r="G59" s="38"/>
      <c r="H59" s="38"/>
      <c r="I59" s="38"/>
      <c r="J59" s="100">
        <f>J80</f>
        <v>0</v>
      </c>
      <c r="K59" s="38"/>
      <c r="L59" s="13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102</v>
      </c>
    </row>
    <row r="60" s="9" customFormat="1" ht="24.96" customHeight="1">
      <c r="A60" s="9"/>
      <c r="B60" s="163"/>
      <c r="C60" s="164"/>
      <c r="D60" s="165" t="s">
        <v>133</v>
      </c>
      <c r="E60" s="166"/>
      <c r="F60" s="166"/>
      <c r="G60" s="166"/>
      <c r="H60" s="166"/>
      <c r="I60" s="166"/>
      <c r="J60" s="167">
        <f>J81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6"/>
      <c r="B61" s="37"/>
      <c r="C61" s="38"/>
      <c r="D61" s="38"/>
      <c r="E61" s="38"/>
      <c r="F61" s="38"/>
      <c r="G61" s="38"/>
      <c r="H61" s="38"/>
      <c r="I61" s="38"/>
      <c r="J61" s="38"/>
      <c r="K61" s="38"/>
      <c r="L61" s="132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="2" customFormat="1" ht="6.96" customHeight="1">
      <c r="A62" s="36"/>
      <c r="B62" s="57"/>
      <c r="C62" s="58"/>
      <c r="D62" s="58"/>
      <c r="E62" s="58"/>
      <c r="F62" s="58"/>
      <c r="G62" s="58"/>
      <c r="H62" s="58"/>
      <c r="I62" s="58"/>
      <c r="J62" s="58"/>
      <c r="K62" s="58"/>
      <c r="L62" s="132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6" s="2" customFormat="1" ht="6.96" customHeight="1">
      <c r="A66" s="36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32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="2" customFormat="1" ht="24.96" customHeight="1">
      <c r="A67" s="36"/>
      <c r="B67" s="37"/>
      <c r="C67" s="21" t="s">
        <v>105</v>
      </c>
      <c r="D67" s="38"/>
      <c r="E67" s="38"/>
      <c r="F67" s="38"/>
      <c r="G67" s="38"/>
      <c r="H67" s="38"/>
      <c r="I67" s="38"/>
      <c r="J67" s="38"/>
      <c r="K67" s="38"/>
      <c r="L67" s="132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="2" customFormat="1" ht="6.96" customHeight="1">
      <c r="A68" s="36"/>
      <c r="B68" s="37"/>
      <c r="C68" s="38"/>
      <c r="D68" s="38"/>
      <c r="E68" s="38"/>
      <c r="F68" s="38"/>
      <c r="G68" s="38"/>
      <c r="H68" s="38"/>
      <c r="I68" s="38"/>
      <c r="J68" s="38"/>
      <c r="K68" s="38"/>
      <c r="L68" s="132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12" customHeight="1">
      <c r="A69" s="36"/>
      <c r="B69" s="37"/>
      <c r="C69" s="30" t="s">
        <v>16</v>
      </c>
      <c r="D69" s="38"/>
      <c r="E69" s="38"/>
      <c r="F69" s="38"/>
      <c r="G69" s="38"/>
      <c r="H69" s="38"/>
      <c r="I69" s="38"/>
      <c r="J69" s="38"/>
      <c r="K69" s="38"/>
      <c r="L69" s="13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26.25" customHeight="1">
      <c r="A70" s="36"/>
      <c r="B70" s="37"/>
      <c r="C70" s="38"/>
      <c r="D70" s="38"/>
      <c r="E70" s="158" t="str">
        <f>E7</f>
        <v>Údržba, opravy a odstraňování závad u SSZT 2022-2023 - KB a kompresoroven</v>
      </c>
      <c r="F70" s="30"/>
      <c r="G70" s="30"/>
      <c r="H70" s="30"/>
      <c r="I70" s="38"/>
      <c r="J70" s="38"/>
      <c r="K70" s="38"/>
      <c r="L70" s="13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12" customHeight="1">
      <c r="A71" s="36"/>
      <c r="B71" s="37"/>
      <c r="C71" s="30" t="s">
        <v>97</v>
      </c>
      <c r="D71" s="38"/>
      <c r="E71" s="38"/>
      <c r="F71" s="38"/>
      <c r="G71" s="38"/>
      <c r="H71" s="38"/>
      <c r="I71" s="38"/>
      <c r="J71" s="38"/>
      <c r="K71" s="38"/>
      <c r="L71" s="13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6.5" customHeight="1">
      <c r="A72" s="36"/>
      <c r="B72" s="37"/>
      <c r="C72" s="38"/>
      <c r="D72" s="38"/>
      <c r="E72" s="67" t="str">
        <f>E9</f>
        <v>PS03 - Opravy kompresoroven</v>
      </c>
      <c r="F72" s="38"/>
      <c r="G72" s="38"/>
      <c r="H72" s="38"/>
      <c r="I72" s="38"/>
      <c r="J72" s="38"/>
      <c r="K72" s="38"/>
      <c r="L72" s="13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6.96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3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2" customHeight="1">
      <c r="A74" s="36"/>
      <c r="B74" s="37"/>
      <c r="C74" s="30" t="s">
        <v>24</v>
      </c>
      <c r="D74" s="38"/>
      <c r="E74" s="38"/>
      <c r="F74" s="25" t="str">
        <f>F12</f>
        <v>Oblastní ředitelství Ostrava</v>
      </c>
      <c r="G74" s="38"/>
      <c r="H74" s="38"/>
      <c r="I74" s="30" t="s">
        <v>26</v>
      </c>
      <c r="J74" s="70" t="str">
        <f>IF(J12="","",J12)</f>
        <v>28. 2. 2022</v>
      </c>
      <c r="K74" s="38"/>
      <c r="L74" s="13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6.96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13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5.15" customHeight="1">
      <c r="A76" s="36"/>
      <c r="B76" s="37"/>
      <c r="C76" s="30" t="s">
        <v>30</v>
      </c>
      <c r="D76" s="38"/>
      <c r="E76" s="38"/>
      <c r="F76" s="25" t="str">
        <f>E15</f>
        <v>Správa železnic, státní organizace</v>
      </c>
      <c r="G76" s="38"/>
      <c r="H76" s="38"/>
      <c r="I76" s="30" t="s">
        <v>36</v>
      </c>
      <c r="J76" s="34" t="str">
        <f>E21</f>
        <v xml:space="preserve"> </v>
      </c>
      <c r="K76" s="38"/>
      <c r="L76" s="13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25.65" customHeight="1">
      <c r="A77" s="36"/>
      <c r="B77" s="37"/>
      <c r="C77" s="30" t="s">
        <v>34</v>
      </c>
      <c r="D77" s="38"/>
      <c r="E77" s="38"/>
      <c r="F77" s="25" t="str">
        <f>IF(E18="","",E18)</f>
        <v>Vyplň údaj</v>
      </c>
      <c r="G77" s="38"/>
      <c r="H77" s="38"/>
      <c r="I77" s="30" t="s">
        <v>39</v>
      </c>
      <c r="J77" s="34" t="str">
        <f>E24</f>
        <v>Ing. Hodulová Michaela</v>
      </c>
      <c r="K77" s="38"/>
      <c r="L77" s="13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0.32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3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10" customFormat="1" ht="29.28" customHeight="1">
      <c r="A79" s="169"/>
      <c r="B79" s="170"/>
      <c r="C79" s="171" t="s">
        <v>106</v>
      </c>
      <c r="D79" s="172" t="s">
        <v>62</v>
      </c>
      <c r="E79" s="172" t="s">
        <v>58</v>
      </c>
      <c r="F79" s="172" t="s">
        <v>59</v>
      </c>
      <c r="G79" s="172" t="s">
        <v>107</v>
      </c>
      <c r="H79" s="172" t="s">
        <v>108</v>
      </c>
      <c r="I79" s="172" t="s">
        <v>109</v>
      </c>
      <c r="J79" s="172" t="s">
        <v>101</v>
      </c>
      <c r="K79" s="173" t="s">
        <v>110</v>
      </c>
      <c r="L79" s="174"/>
      <c r="M79" s="90" t="s">
        <v>22</v>
      </c>
      <c r="N79" s="91" t="s">
        <v>47</v>
      </c>
      <c r="O79" s="91" t="s">
        <v>111</v>
      </c>
      <c r="P79" s="91" t="s">
        <v>112</v>
      </c>
      <c r="Q79" s="91" t="s">
        <v>113</v>
      </c>
      <c r="R79" s="91" t="s">
        <v>114</v>
      </c>
      <c r="S79" s="91" t="s">
        <v>115</v>
      </c>
      <c r="T79" s="92" t="s">
        <v>116</v>
      </c>
      <c r="U79" s="169"/>
      <c r="V79" s="169"/>
      <c r="W79" s="169"/>
      <c r="X79" s="169"/>
      <c r="Y79" s="169"/>
      <c r="Z79" s="169"/>
      <c r="AA79" s="169"/>
      <c r="AB79" s="169"/>
      <c r="AC79" s="169"/>
      <c r="AD79" s="169"/>
      <c r="AE79" s="169"/>
    </row>
    <row r="80" s="2" customFormat="1" ht="22.8" customHeight="1">
      <c r="A80" s="36"/>
      <c r="B80" s="37"/>
      <c r="C80" s="97" t="s">
        <v>117</v>
      </c>
      <c r="D80" s="38"/>
      <c r="E80" s="38"/>
      <c r="F80" s="38"/>
      <c r="G80" s="38"/>
      <c r="H80" s="38"/>
      <c r="I80" s="38"/>
      <c r="J80" s="175">
        <f>BK80</f>
        <v>0</v>
      </c>
      <c r="K80" s="38"/>
      <c r="L80" s="42"/>
      <c r="M80" s="93"/>
      <c r="N80" s="176"/>
      <c r="O80" s="94"/>
      <c r="P80" s="177">
        <f>P81</f>
        <v>0</v>
      </c>
      <c r="Q80" s="94"/>
      <c r="R80" s="177">
        <f>R81</f>
        <v>0</v>
      </c>
      <c r="S80" s="94"/>
      <c r="T80" s="178">
        <f>T81</f>
        <v>0</v>
      </c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T80" s="15" t="s">
        <v>76</v>
      </c>
      <c r="AU80" s="15" t="s">
        <v>102</v>
      </c>
      <c r="BK80" s="179">
        <f>BK81</f>
        <v>0</v>
      </c>
    </row>
    <row r="81" s="11" customFormat="1" ht="25.92" customHeight="1">
      <c r="A81" s="11"/>
      <c r="B81" s="180"/>
      <c r="C81" s="181"/>
      <c r="D81" s="182" t="s">
        <v>76</v>
      </c>
      <c r="E81" s="183" t="s">
        <v>134</v>
      </c>
      <c r="F81" s="183" t="s">
        <v>135</v>
      </c>
      <c r="G81" s="181"/>
      <c r="H81" s="181"/>
      <c r="I81" s="184"/>
      <c r="J81" s="185">
        <f>BK81</f>
        <v>0</v>
      </c>
      <c r="K81" s="181"/>
      <c r="L81" s="186"/>
      <c r="M81" s="187"/>
      <c r="N81" s="188"/>
      <c r="O81" s="188"/>
      <c r="P81" s="189">
        <f>SUM(P82:P133)</f>
        <v>0</v>
      </c>
      <c r="Q81" s="188"/>
      <c r="R81" s="189">
        <f>SUM(R82:R133)</f>
        <v>0</v>
      </c>
      <c r="S81" s="188"/>
      <c r="T81" s="190">
        <f>SUM(T82:T133)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1" t="s">
        <v>120</v>
      </c>
      <c r="AT81" s="192" t="s">
        <v>76</v>
      </c>
      <c r="AU81" s="192" t="s">
        <v>77</v>
      </c>
      <c r="AY81" s="191" t="s">
        <v>121</v>
      </c>
      <c r="BK81" s="193">
        <f>SUM(BK82:BK133)</f>
        <v>0</v>
      </c>
    </row>
    <row r="82" s="2" customFormat="1" ht="24.15" customHeight="1">
      <c r="A82" s="36"/>
      <c r="B82" s="37"/>
      <c r="C82" s="212" t="s">
        <v>23</v>
      </c>
      <c r="D82" s="212" t="s">
        <v>445</v>
      </c>
      <c r="E82" s="213" t="s">
        <v>568</v>
      </c>
      <c r="F82" s="214" t="s">
        <v>569</v>
      </c>
      <c r="G82" s="215" t="s">
        <v>138</v>
      </c>
      <c r="H82" s="216">
        <v>2</v>
      </c>
      <c r="I82" s="217"/>
      <c r="J82" s="218">
        <f>ROUND(I82*H82,2)</f>
        <v>0</v>
      </c>
      <c r="K82" s="214" t="s">
        <v>139</v>
      </c>
      <c r="L82" s="219"/>
      <c r="M82" s="220" t="s">
        <v>22</v>
      </c>
      <c r="N82" s="221" t="s">
        <v>48</v>
      </c>
      <c r="O82" s="82"/>
      <c r="P82" s="203">
        <f>O82*H82</f>
        <v>0</v>
      </c>
      <c r="Q82" s="203">
        <v>0</v>
      </c>
      <c r="R82" s="203">
        <f>Q82*H82</f>
        <v>0</v>
      </c>
      <c r="S82" s="203">
        <v>0</v>
      </c>
      <c r="T82" s="204">
        <f>S82*H82</f>
        <v>0</v>
      </c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R82" s="205" t="s">
        <v>448</v>
      </c>
      <c r="AT82" s="205" t="s">
        <v>445</v>
      </c>
      <c r="AU82" s="205" t="s">
        <v>23</v>
      </c>
      <c r="AY82" s="15" t="s">
        <v>121</v>
      </c>
      <c r="BE82" s="206">
        <f>IF(N82="základní",J82,0)</f>
        <v>0</v>
      </c>
      <c r="BF82" s="206">
        <f>IF(N82="snížená",J82,0)</f>
        <v>0</v>
      </c>
      <c r="BG82" s="206">
        <f>IF(N82="zákl. přenesená",J82,0)</f>
        <v>0</v>
      </c>
      <c r="BH82" s="206">
        <f>IF(N82="sníž. přenesená",J82,0)</f>
        <v>0</v>
      </c>
      <c r="BI82" s="206">
        <f>IF(N82="nulová",J82,0)</f>
        <v>0</v>
      </c>
      <c r="BJ82" s="15" t="s">
        <v>23</v>
      </c>
      <c r="BK82" s="206">
        <f>ROUND(I82*H82,2)</f>
        <v>0</v>
      </c>
      <c r="BL82" s="15" t="s">
        <v>448</v>
      </c>
      <c r="BM82" s="205" t="s">
        <v>570</v>
      </c>
    </row>
    <row r="83" s="2" customFormat="1" ht="21.75" customHeight="1">
      <c r="A83" s="36"/>
      <c r="B83" s="37"/>
      <c r="C83" s="212" t="s">
        <v>86</v>
      </c>
      <c r="D83" s="212" t="s">
        <v>445</v>
      </c>
      <c r="E83" s="213" t="s">
        <v>571</v>
      </c>
      <c r="F83" s="214" t="s">
        <v>572</v>
      </c>
      <c r="G83" s="215" t="s">
        <v>138</v>
      </c>
      <c r="H83" s="216">
        <v>2</v>
      </c>
      <c r="I83" s="217"/>
      <c r="J83" s="218">
        <f>ROUND(I83*H83,2)</f>
        <v>0</v>
      </c>
      <c r="K83" s="214" t="s">
        <v>139</v>
      </c>
      <c r="L83" s="219"/>
      <c r="M83" s="220" t="s">
        <v>22</v>
      </c>
      <c r="N83" s="221" t="s">
        <v>48</v>
      </c>
      <c r="O83" s="82"/>
      <c r="P83" s="203">
        <f>O83*H83</f>
        <v>0</v>
      </c>
      <c r="Q83" s="203">
        <v>0</v>
      </c>
      <c r="R83" s="203">
        <f>Q83*H83</f>
        <v>0</v>
      </c>
      <c r="S83" s="203">
        <v>0</v>
      </c>
      <c r="T83" s="204">
        <f>S83*H83</f>
        <v>0</v>
      </c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R83" s="205" t="s">
        <v>448</v>
      </c>
      <c r="AT83" s="205" t="s">
        <v>445</v>
      </c>
      <c r="AU83" s="205" t="s">
        <v>23</v>
      </c>
      <c r="AY83" s="15" t="s">
        <v>121</v>
      </c>
      <c r="BE83" s="206">
        <f>IF(N83="základní",J83,0)</f>
        <v>0</v>
      </c>
      <c r="BF83" s="206">
        <f>IF(N83="snížená",J83,0)</f>
        <v>0</v>
      </c>
      <c r="BG83" s="206">
        <f>IF(N83="zákl. přenesená",J83,0)</f>
        <v>0</v>
      </c>
      <c r="BH83" s="206">
        <f>IF(N83="sníž. přenesená",J83,0)</f>
        <v>0</v>
      </c>
      <c r="BI83" s="206">
        <f>IF(N83="nulová",J83,0)</f>
        <v>0</v>
      </c>
      <c r="BJ83" s="15" t="s">
        <v>23</v>
      </c>
      <c r="BK83" s="206">
        <f>ROUND(I83*H83,2)</f>
        <v>0</v>
      </c>
      <c r="BL83" s="15" t="s">
        <v>448</v>
      </c>
      <c r="BM83" s="205" t="s">
        <v>573</v>
      </c>
    </row>
    <row r="84" s="2" customFormat="1" ht="24.15" customHeight="1">
      <c r="A84" s="36"/>
      <c r="B84" s="37"/>
      <c r="C84" s="212" t="s">
        <v>144</v>
      </c>
      <c r="D84" s="212" t="s">
        <v>445</v>
      </c>
      <c r="E84" s="213" t="s">
        <v>574</v>
      </c>
      <c r="F84" s="214" t="s">
        <v>575</v>
      </c>
      <c r="G84" s="215" t="s">
        <v>138</v>
      </c>
      <c r="H84" s="216">
        <v>3</v>
      </c>
      <c r="I84" s="217"/>
      <c r="J84" s="218">
        <f>ROUND(I84*H84,2)</f>
        <v>0</v>
      </c>
      <c r="K84" s="214" t="s">
        <v>139</v>
      </c>
      <c r="L84" s="219"/>
      <c r="M84" s="220" t="s">
        <v>22</v>
      </c>
      <c r="N84" s="221" t="s">
        <v>48</v>
      </c>
      <c r="O84" s="82"/>
      <c r="P84" s="203">
        <f>O84*H84</f>
        <v>0</v>
      </c>
      <c r="Q84" s="203">
        <v>0</v>
      </c>
      <c r="R84" s="203">
        <f>Q84*H84</f>
        <v>0</v>
      </c>
      <c r="S84" s="203">
        <v>0</v>
      </c>
      <c r="T84" s="204">
        <f>S84*H84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R84" s="205" t="s">
        <v>448</v>
      </c>
      <c r="AT84" s="205" t="s">
        <v>445</v>
      </c>
      <c r="AU84" s="205" t="s">
        <v>23</v>
      </c>
      <c r="AY84" s="15" t="s">
        <v>121</v>
      </c>
      <c r="BE84" s="206">
        <f>IF(N84="základní",J84,0)</f>
        <v>0</v>
      </c>
      <c r="BF84" s="206">
        <f>IF(N84="snížená",J84,0)</f>
        <v>0</v>
      </c>
      <c r="BG84" s="206">
        <f>IF(N84="zákl. přenesená",J84,0)</f>
        <v>0</v>
      </c>
      <c r="BH84" s="206">
        <f>IF(N84="sníž. přenesená",J84,0)</f>
        <v>0</v>
      </c>
      <c r="BI84" s="206">
        <f>IF(N84="nulová",J84,0)</f>
        <v>0</v>
      </c>
      <c r="BJ84" s="15" t="s">
        <v>23</v>
      </c>
      <c r="BK84" s="206">
        <f>ROUND(I84*H84,2)</f>
        <v>0</v>
      </c>
      <c r="BL84" s="15" t="s">
        <v>448</v>
      </c>
      <c r="BM84" s="205" t="s">
        <v>576</v>
      </c>
    </row>
    <row r="85" s="2" customFormat="1" ht="21.75" customHeight="1">
      <c r="A85" s="36"/>
      <c r="B85" s="37"/>
      <c r="C85" s="212" t="s">
        <v>120</v>
      </c>
      <c r="D85" s="212" t="s">
        <v>445</v>
      </c>
      <c r="E85" s="213" t="s">
        <v>577</v>
      </c>
      <c r="F85" s="214" t="s">
        <v>578</v>
      </c>
      <c r="G85" s="215" t="s">
        <v>138</v>
      </c>
      <c r="H85" s="216">
        <v>9</v>
      </c>
      <c r="I85" s="217"/>
      <c r="J85" s="218">
        <f>ROUND(I85*H85,2)</f>
        <v>0</v>
      </c>
      <c r="K85" s="214" t="s">
        <v>139</v>
      </c>
      <c r="L85" s="219"/>
      <c r="M85" s="220" t="s">
        <v>22</v>
      </c>
      <c r="N85" s="221" t="s">
        <v>48</v>
      </c>
      <c r="O85" s="82"/>
      <c r="P85" s="203">
        <f>O85*H85</f>
        <v>0</v>
      </c>
      <c r="Q85" s="203">
        <v>0</v>
      </c>
      <c r="R85" s="203">
        <f>Q85*H85</f>
        <v>0</v>
      </c>
      <c r="S85" s="203">
        <v>0</v>
      </c>
      <c r="T85" s="204">
        <f>S85*H85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R85" s="205" t="s">
        <v>448</v>
      </c>
      <c r="AT85" s="205" t="s">
        <v>445</v>
      </c>
      <c r="AU85" s="205" t="s">
        <v>23</v>
      </c>
      <c r="AY85" s="15" t="s">
        <v>121</v>
      </c>
      <c r="BE85" s="206">
        <f>IF(N85="základní",J85,0)</f>
        <v>0</v>
      </c>
      <c r="BF85" s="206">
        <f>IF(N85="snížená",J85,0)</f>
        <v>0</v>
      </c>
      <c r="BG85" s="206">
        <f>IF(N85="zákl. přenesená",J85,0)</f>
        <v>0</v>
      </c>
      <c r="BH85" s="206">
        <f>IF(N85="sníž. přenesená",J85,0)</f>
        <v>0</v>
      </c>
      <c r="BI85" s="206">
        <f>IF(N85="nulová",J85,0)</f>
        <v>0</v>
      </c>
      <c r="BJ85" s="15" t="s">
        <v>23</v>
      </c>
      <c r="BK85" s="206">
        <f>ROUND(I85*H85,2)</f>
        <v>0</v>
      </c>
      <c r="BL85" s="15" t="s">
        <v>448</v>
      </c>
      <c r="BM85" s="205" t="s">
        <v>579</v>
      </c>
    </row>
    <row r="86" s="2" customFormat="1" ht="16.5" customHeight="1">
      <c r="A86" s="36"/>
      <c r="B86" s="37"/>
      <c r="C86" s="212" t="s">
        <v>151</v>
      </c>
      <c r="D86" s="212" t="s">
        <v>445</v>
      </c>
      <c r="E86" s="213" t="s">
        <v>580</v>
      </c>
      <c r="F86" s="214" t="s">
        <v>581</v>
      </c>
      <c r="G86" s="215" t="s">
        <v>138</v>
      </c>
      <c r="H86" s="216">
        <v>5</v>
      </c>
      <c r="I86" s="217"/>
      <c r="J86" s="218">
        <f>ROUND(I86*H86,2)</f>
        <v>0</v>
      </c>
      <c r="K86" s="214" t="s">
        <v>139</v>
      </c>
      <c r="L86" s="219"/>
      <c r="M86" s="220" t="s">
        <v>22</v>
      </c>
      <c r="N86" s="221" t="s">
        <v>48</v>
      </c>
      <c r="O86" s="82"/>
      <c r="P86" s="203">
        <f>O86*H86</f>
        <v>0</v>
      </c>
      <c r="Q86" s="203">
        <v>0</v>
      </c>
      <c r="R86" s="203">
        <f>Q86*H86</f>
        <v>0</v>
      </c>
      <c r="S86" s="203">
        <v>0</v>
      </c>
      <c r="T86" s="204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205" t="s">
        <v>448</v>
      </c>
      <c r="AT86" s="205" t="s">
        <v>445</v>
      </c>
      <c r="AU86" s="205" t="s">
        <v>23</v>
      </c>
      <c r="AY86" s="15" t="s">
        <v>121</v>
      </c>
      <c r="BE86" s="206">
        <f>IF(N86="základní",J86,0)</f>
        <v>0</v>
      </c>
      <c r="BF86" s="206">
        <f>IF(N86="snížená",J86,0)</f>
        <v>0</v>
      </c>
      <c r="BG86" s="206">
        <f>IF(N86="zákl. přenesená",J86,0)</f>
        <v>0</v>
      </c>
      <c r="BH86" s="206">
        <f>IF(N86="sníž. přenesená",J86,0)</f>
        <v>0</v>
      </c>
      <c r="BI86" s="206">
        <f>IF(N86="nulová",J86,0)</f>
        <v>0</v>
      </c>
      <c r="BJ86" s="15" t="s">
        <v>23</v>
      </c>
      <c r="BK86" s="206">
        <f>ROUND(I86*H86,2)</f>
        <v>0</v>
      </c>
      <c r="BL86" s="15" t="s">
        <v>448</v>
      </c>
      <c r="BM86" s="205" t="s">
        <v>582</v>
      </c>
    </row>
    <row r="87" s="2" customFormat="1" ht="24.15" customHeight="1">
      <c r="A87" s="36"/>
      <c r="B87" s="37"/>
      <c r="C87" s="212" t="s">
        <v>155</v>
      </c>
      <c r="D87" s="212" t="s">
        <v>445</v>
      </c>
      <c r="E87" s="213" t="s">
        <v>583</v>
      </c>
      <c r="F87" s="214" t="s">
        <v>584</v>
      </c>
      <c r="G87" s="215" t="s">
        <v>138</v>
      </c>
      <c r="H87" s="216">
        <v>7</v>
      </c>
      <c r="I87" s="217"/>
      <c r="J87" s="218">
        <f>ROUND(I87*H87,2)</f>
        <v>0</v>
      </c>
      <c r="K87" s="214" t="s">
        <v>139</v>
      </c>
      <c r="L87" s="219"/>
      <c r="M87" s="220" t="s">
        <v>22</v>
      </c>
      <c r="N87" s="221" t="s">
        <v>48</v>
      </c>
      <c r="O87" s="82"/>
      <c r="P87" s="203">
        <f>O87*H87</f>
        <v>0</v>
      </c>
      <c r="Q87" s="203">
        <v>0</v>
      </c>
      <c r="R87" s="203">
        <f>Q87*H87</f>
        <v>0</v>
      </c>
      <c r="S87" s="203">
        <v>0</v>
      </c>
      <c r="T87" s="204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205" t="s">
        <v>448</v>
      </c>
      <c r="AT87" s="205" t="s">
        <v>445</v>
      </c>
      <c r="AU87" s="205" t="s">
        <v>23</v>
      </c>
      <c r="AY87" s="15" t="s">
        <v>121</v>
      </c>
      <c r="BE87" s="206">
        <f>IF(N87="základní",J87,0)</f>
        <v>0</v>
      </c>
      <c r="BF87" s="206">
        <f>IF(N87="snížená",J87,0)</f>
        <v>0</v>
      </c>
      <c r="BG87" s="206">
        <f>IF(N87="zákl. přenesená",J87,0)</f>
        <v>0</v>
      </c>
      <c r="BH87" s="206">
        <f>IF(N87="sníž. přenesená",J87,0)</f>
        <v>0</v>
      </c>
      <c r="BI87" s="206">
        <f>IF(N87="nulová",J87,0)</f>
        <v>0</v>
      </c>
      <c r="BJ87" s="15" t="s">
        <v>23</v>
      </c>
      <c r="BK87" s="206">
        <f>ROUND(I87*H87,2)</f>
        <v>0</v>
      </c>
      <c r="BL87" s="15" t="s">
        <v>448</v>
      </c>
      <c r="BM87" s="205" t="s">
        <v>585</v>
      </c>
    </row>
    <row r="88" s="2" customFormat="1" ht="24.15" customHeight="1">
      <c r="A88" s="36"/>
      <c r="B88" s="37"/>
      <c r="C88" s="212" t="s">
        <v>159</v>
      </c>
      <c r="D88" s="212" t="s">
        <v>445</v>
      </c>
      <c r="E88" s="213" t="s">
        <v>586</v>
      </c>
      <c r="F88" s="214" t="s">
        <v>587</v>
      </c>
      <c r="G88" s="215" t="s">
        <v>138</v>
      </c>
      <c r="H88" s="216">
        <v>6</v>
      </c>
      <c r="I88" s="217"/>
      <c r="J88" s="218">
        <f>ROUND(I88*H88,2)</f>
        <v>0</v>
      </c>
      <c r="K88" s="214" t="s">
        <v>139</v>
      </c>
      <c r="L88" s="219"/>
      <c r="M88" s="220" t="s">
        <v>22</v>
      </c>
      <c r="N88" s="221" t="s">
        <v>48</v>
      </c>
      <c r="O88" s="82"/>
      <c r="P88" s="203">
        <f>O88*H88</f>
        <v>0</v>
      </c>
      <c r="Q88" s="203">
        <v>0</v>
      </c>
      <c r="R88" s="203">
        <f>Q88*H88</f>
        <v>0</v>
      </c>
      <c r="S88" s="203">
        <v>0</v>
      </c>
      <c r="T88" s="204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205" t="s">
        <v>448</v>
      </c>
      <c r="AT88" s="205" t="s">
        <v>445</v>
      </c>
      <c r="AU88" s="205" t="s">
        <v>23</v>
      </c>
      <c r="AY88" s="15" t="s">
        <v>121</v>
      </c>
      <c r="BE88" s="206">
        <f>IF(N88="základní",J88,0)</f>
        <v>0</v>
      </c>
      <c r="BF88" s="206">
        <f>IF(N88="snížená",J88,0)</f>
        <v>0</v>
      </c>
      <c r="BG88" s="206">
        <f>IF(N88="zákl. přenesená",J88,0)</f>
        <v>0</v>
      </c>
      <c r="BH88" s="206">
        <f>IF(N88="sníž. přenesená",J88,0)</f>
        <v>0</v>
      </c>
      <c r="BI88" s="206">
        <f>IF(N88="nulová",J88,0)</f>
        <v>0</v>
      </c>
      <c r="BJ88" s="15" t="s">
        <v>23</v>
      </c>
      <c r="BK88" s="206">
        <f>ROUND(I88*H88,2)</f>
        <v>0</v>
      </c>
      <c r="BL88" s="15" t="s">
        <v>448</v>
      </c>
      <c r="BM88" s="205" t="s">
        <v>588</v>
      </c>
    </row>
    <row r="89" s="2" customFormat="1" ht="37.8" customHeight="1">
      <c r="A89" s="36"/>
      <c r="B89" s="37"/>
      <c r="C89" s="212" t="s">
        <v>163</v>
      </c>
      <c r="D89" s="212" t="s">
        <v>445</v>
      </c>
      <c r="E89" s="213" t="s">
        <v>589</v>
      </c>
      <c r="F89" s="214" t="s">
        <v>590</v>
      </c>
      <c r="G89" s="215" t="s">
        <v>138</v>
      </c>
      <c r="H89" s="216">
        <v>7</v>
      </c>
      <c r="I89" s="217"/>
      <c r="J89" s="218">
        <f>ROUND(I89*H89,2)</f>
        <v>0</v>
      </c>
      <c r="K89" s="214" t="s">
        <v>139</v>
      </c>
      <c r="L89" s="219"/>
      <c r="M89" s="220" t="s">
        <v>22</v>
      </c>
      <c r="N89" s="221" t="s">
        <v>48</v>
      </c>
      <c r="O89" s="82"/>
      <c r="P89" s="203">
        <f>O89*H89</f>
        <v>0</v>
      </c>
      <c r="Q89" s="203">
        <v>0</v>
      </c>
      <c r="R89" s="203">
        <f>Q89*H89</f>
        <v>0</v>
      </c>
      <c r="S89" s="203">
        <v>0</v>
      </c>
      <c r="T89" s="204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205" t="s">
        <v>448</v>
      </c>
      <c r="AT89" s="205" t="s">
        <v>445</v>
      </c>
      <c r="AU89" s="205" t="s">
        <v>23</v>
      </c>
      <c r="AY89" s="15" t="s">
        <v>121</v>
      </c>
      <c r="BE89" s="206">
        <f>IF(N89="základní",J89,0)</f>
        <v>0</v>
      </c>
      <c r="BF89" s="206">
        <f>IF(N89="snížená",J89,0)</f>
        <v>0</v>
      </c>
      <c r="BG89" s="206">
        <f>IF(N89="zákl. přenesená",J89,0)</f>
        <v>0</v>
      </c>
      <c r="BH89" s="206">
        <f>IF(N89="sníž. přenesená",J89,0)</f>
        <v>0</v>
      </c>
      <c r="BI89" s="206">
        <f>IF(N89="nulová",J89,0)</f>
        <v>0</v>
      </c>
      <c r="BJ89" s="15" t="s">
        <v>23</v>
      </c>
      <c r="BK89" s="206">
        <f>ROUND(I89*H89,2)</f>
        <v>0</v>
      </c>
      <c r="BL89" s="15" t="s">
        <v>448</v>
      </c>
      <c r="BM89" s="205" t="s">
        <v>591</v>
      </c>
    </row>
    <row r="90" s="2" customFormat="1" ht="21.75" customHeight="1">
      <c r="A90" s="36"/>
      <c r="B90" s="37"/>
      <c r="C90" s="212" t="s">
        <v>167</v>
      </c>
      <c r="D90" s="212" t="s">
        <v>445</v>
      </c>
      <c r="E90" s="213" t="s">
        <v>592</v>
      </c>
      <c r="F90" s="214" t="s">
        <v>593</v>
      </c>
      <c r="G90" s="215" t="s">
        <v>594</v>
      </c>
      <c r="H90" s="216">
        <v>11</v>
      </c>
      <c r="I90" s="217"/>
      <c r="J90" s="218">
        <f>ROUND(I90*H90,2)</f>
        <v>0</v>
      </c>
      <c r="K90" s="214" t="s">
        <v>139</v>
      </c>
      <c r="L90" s="219"/>
      <c r="M90" s="220" t="s">
        <v>22</v>
      </c>
      <c r="N90" s="221" t="s">
        <v>48</v>
      </c>
      <c r="O90" s="82"/>
      <c r="P90" s="203">
        <f>O90*H90</f>
        <v>0</v>
      </c>
      <c r="Q90" s="203">
        <v>0</v>
      </c>
      <c r="R90" s="203">
        <f>Q90*H90</f>
        <v>0</v>
      </c>
      <c r="S90" s="203">
        <v>0</v>
      </c>
      <c r="T90" s="204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205" t="s">
        <v>448</v>
      </c>
      <c r="AT90" s="205" t="s">
        <v>445</v>
      </c>
      <c r="AU90" s="205" t="s">
        <v>23</v>
      </c>
      <c r="AY90" s="15" t="s">
        <v>121</v>
      </c>
      <c r="BE90" s="206">
        <f>IF(N90="základní",J90,0)</f>
        <v>0</v>
      </c>
      <c r="BF90" s="206">
        <f>IF(N90="snížená",J90,0)</f>
        <v>0</v>
      </c>
      <c r="BG90" s="206">
        <f>IF(N90="zákl. přenesená",J90,0)</f>
        <v>0</v>
      </c>
      <c r="BH90" s="206">
        <f>IF(N90="sníž. přenesená",J90,0)</f>
        <v>0</v>
      </c>
      <c r="BI90" s="206">
        <f>IF(N90="nulová",J90,0)</f>
        <v>0</v>
      </c>
      <c r="BJ90" s="15" t="s">
        <v>23</v>
      </c>
      <c r="BK90" s="206">
        <f>ROUND(I90*H90,2)</f>
        <v>0</v>
      </c>
      <c r="BL90" s="15" t="s">
        <v>448</v>
      </c>
      <c r="BM90" s="205" t="s">
        <v>595</v>
      </c>
    </row>
    <row r="91" s="2" customFormat="1" ht="24.15" customHeight="1">
      <c r="A91" s="36"/>
      <c r="B91" s="37"/>
      <c r="C91" s="212" t="s">
        <v>28</v>
      </c>
      <c r="D91" s="212" t="s">
        <v>445</v>
      </c>
      <c r="E91" s="213" t="s">
        <v>596</v>
      </c>
      <c r="F91" s="214" t="s">
        <v>597</v>
      </c>
      <c r="G91" s="215" t="s">
        <v>598</v>
      </c>
      <c r="H91" s="216">
        <v>3</v>
      </c>
      <c r="I91" s="217"/>
      <c r="J91" s="218">
        <f>ROUND(I91*H91,2)</f>
        <v>0</v>
      </c>
      <c r="K91" s="214" t="s">
        <v>139</v>
      </c>
      <c r="L91" s="219"/>
      <c r="M91" s="220" t="s">
        <v>22</v>
      </c>
      <c r="N91" s="221" t="s">
        <v>48</v>
      </c>
      <c r="O91" s="82"/>
      <c r="P91" s="203">
        <f>O91*H91</f>
        <v>0</v>
      </c>
      <c r="Q91" s="203">
        <v>0</v>
      </c>
      <c r="R91" s="203">
        <f>Q91*H91</f>
        <v>0</v>
      </c>
      <c r="S91" s="203">
        <v>0</v>
      </c>
      <c r="T91" s="204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205" t="s">
        <v>448</v>
      </c>
      <c r="AT91" s="205" t="s">
        <v>445</v>
      </c>
      <c r="AU91" s="205" t="s">
        <v>23</v>
      </c>
      <c r="AY91" s="15" t="s">
        <v>121</v>
      </c>
      <c r="BE91" s="206">
        <f>IF(N91="základní",J91,0)</f>
        <v>0</v>
      </c>
      <c r="BF91" s="206">
        <f>IF(N91="snížená",J91,0)</f>
        <v>0</v>
      </c>
      <c r="BG91" s="206">
        <f>IF(N91="zákl. přenesená",J91,0)</f>
        <v>0</v>
      </c>
      <c r="BH91" s="206">
        <f>IF(N91="sníž. přenesená",J91,0)</f>
        <v>0</v>
      </c>
      <c r="BI91" s="206">
        <f>IF(N91="nulová",J91,0)</f>
        <v>0</v>
      </c>
      <c r="BJ91" s="15" t="s">
        <v>23</v>
      </c>
      <c r="BK91" s="206">
        <f>ROUND(I91*H91,2)</f>
        <v>0</v>
      </c>
      <c r="BL91" s="15" t="s">
        <v>448</v>
      </c>
      <c r="BM91" s="205" t="s">
        <v>599</v>
      </c>
    </row>
    <row r="92" s="2" customFormat="1" ht="16.5" customHeight="1">
      <c r="A92" s="36"/>
      <c r="B92" s="37"/>
      <c r="C92" s="212" t="s">
        <v>174</v>
      </c>
      <c r="D92" s="212" t="s">
        <v>445</v>
      </c>
      <c r="E92" s="213" t="s">
        <v>600</v>
      </c>
      <c r="F92" s="214" t="s">
        <v>601</v>
      </c>
      <c r="G92" s="215" t="s">
        <v>598</v>
      </c>
      <c r="H92" s="216">
        <v>2</v>
      </c>
      <c r="I92" s="217"/>
      <c r="J92" s="218">
        <f>ROUND(I92*H92,2)</f>
        <v>0</v>
      </c>
      <c r="K92" s="214" t="s">
        <v>139</v>
      </c>
      <c r="L92" s="219"/>
      <c r="M92" s="220" t="s">
        <v>22</v>
      </c>
      <c r="N92" s="221" t="s">
        <v>48</v>
      </c>
      <c r="O92" s="82"/>
      <c r="P92" s="203">
        <f>O92*H92</f>
        <v>0</v>
      </c>
      <c r="Q92" s="203">
        <v>0</v>
      </c>
      <c r="R92" s="203">
        <f>Q92*H92</f>
        <v>0</v>
      </c>
      <c r="S92" s="203">
        <v>0</v>
      </c>
      <c r="T92" s="204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205" t="s">
        <v>448</v>
      </c>
      <c r="AT92" s="205" t="s">
        <v>445</v>
      </c>
      <c r="AU92" s="205" t="s">
        <v>23</v>
      </c>
      <c r="AY92" s="15" t="s">
        <v>121</v>
      </c>
      <c r="BE92" s="206">
        <f>IF(N92="základní",J92,0)</f>
        <v>0</v>
      </c>
      <c r="BF92" s="206">
        <f>IF(N92="snížená",J92,0)</f>
        <v>0</v>
      </c>
      <c r="BG92" s="206">
        <f>IF(N92="zákl. přenesená",J92,0)</f>
        <v>0</v>
      </c>
      <c r="BH92" s="206">
        <f>IF(N92="sníž. přenesená",J92,0)</f>
        <v>0</v>
      </c>
      <c r="BI92" s="206">
        <f>IF(N92="nulová",J92,0)</f>
        <v>0</v>
      </c>
      <c r="BJ92" s="15" t="s">
        <v>23</v>
      </c>
      <c r="BK92" s="206">
        <f>ROUND(I92*H92,2)</f>
        <v>0</v>
      </c>
      <c r="BL92" s="15" t="s">
        <v>448</v>
      </c>
      <c r="BM92" s="205" t="s">
        <v>602</v>
      </c>
    </row>
    <row r="93" s="2" customFormat="1" ht="24.15" customHeight="1">
      <c r="A93" s="36"/>
      <c r="B93" s="37"/>
      <c r="C93" s="212" t="s">
        <v>178</v>
      </c>
      <c r="D93" s="212" t="s">
        <v>445</v>
      </c>
      <c r="E93" s="213" t="s">
        <v>603</v>
      </c>
      <c r="F93" s="214" t="s">
        <v>604</v>
      </c>
      <c r="G93" s="215" t="s">
        <v>138</v>
      </c>
      <c r="H93" s="216">
        <v>4</v>
      </c>
      <c r="I93" s="217"/>
      <c r="J93" s="218">
        <f>ROUND(I93*H93,2)</f>
        <v>0</v>
      </c>
      <c r="K93" s="214" t="s">
        <v>139</v>
      </c>
      <c r="L93" s="219"/>
      <c r="M93" s="220" t="s">
        <v>22</v>
      </c>
      <c r="N93" s="221" t="s">
        <v>48</v>
      </c>
      <c r="O93" s="82"/>
      <c r="P93" s="203">
        <f>O93*H93</f>
        <v>0</v>
      </c>
      <c r="Q93" s="203">
        <v>0</v>
      </c>
      <c r="R93" s="203">
        <f>Q93*H93</f>
        <v>0</v>
      </c>
      <c r="S93" s="203">
        <v>0</v>
      </c>
      <c r="T93" s="204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205" t="s">
        <v>448</v>
      </c>
      <c r="AT93" s="205" t="s">
        <v>445</v>
      </c>
      <c r="AU93" s="205" t="s">
        <v>23</v>
      </c>
      <c r="AY93" s="15" t="s">
        <v>121</v>
      </c>
      <c r="BE93" s="206">
        <f>IF(N93="základní",J93,0)</f>
        <v>0</v>
      </c>
      <c r="BF93" s="206">
        <f>IF(N93="snížená",J93,0)</f>
        <v>0</v>
      </c>
      <c r="BG93" s="206">
        <f>IF(N93="zákl. přenesená",J93,0)</f>
        <v>0</v>
      </c>
      <c r="BH93" s="206">
        <f>IF(N93="sníž. přenesená",J93,0)</f>
        <v>0</v>
      </c>
      <c r="BI93" s="206">
        <f>IF(N93="nulová",J93,0)</f>
        <v>0</v>
      </c>
      <c r="BJ93" s="15" t="s">
        <v>23</v>
      </c>
      <c r="BK93" s="206">
        <f>ROUND(I93*H93,2)</f>
        <v>0</v>
      </c>
      <c r="BL93" s="15" t="s">
        <v>448</v>
      </c>
      <c r="BM93" s="205" t="s">
        <v>605</v>
      </c>
    </row>
    <row r="94" s="2" customFormat="1" ht="21.75" customHeight="1">
      <c r="A94" s="36"/>
      <c r="B94" s="37"/>
      <c r="C94" s="212" t="s">
        <v>182</v>
      </c>
      <c r="D94" s="212" t="s">
        <v>445</v>
      </c>
      <c r="E94" s="213" t="s">
        <v>606</v>
      </c>
      <c r="F94" s="214" t="s">
        <v>607</v>
      </c>
      <c r="G94" s="215" t="s">
        <v>138</v>
      </c>
      <c r="H94" s="216">
        <v>4</v>
      </c>
      <c r="I94" s="217"/>
      <c r="J94" s="218">
        <f>ROUND(I94*H94,2)</f>
        <v>0</v>
      </c>
      <c r="K94" s="214" t="s">
        <v>139</v>
      </c>
      <c r="L94" s="219"/>
      <c r="M94" s="220" t="s">
        <v>22</v>
      </c>
      <c r="N94" s="221" t="s">
        <v>48</v>
      </c>
      <c r="O94" s="82"/>
      <c r="P94" s="203">
        <f>O94*H94</f>
        <v>0</v>
      </c>
      <c r="Q94" s="203">
        <v>0</v>
      </c>
      <c r="R94" s="203">
        <f>Q94*H94</f>
        <v>0</v>
      </c>
      <c r="S94" s="203">
        <v>0</v>
      </c>
      <c r="T94" s="204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205" t="s">
        <v>448</v>
      </c>
      <c r="AT94" s="205" t="s">
        <v>445</v>
      </c>
      <c r="AU94" s="205" t="s">
        <v>23</v>
      </c>
      <c r="AY94" s="15" t="s">
        <v>121</v>
      </c>
      <c r="BE94" s="206">
        <f>IF(N94="základní",J94,0)</f>
        <v>0</v>
      </c>
      <c r="BF94" s="206">
        <f>IF(N94="snížená",J94,0)</f>
        <v>0</v>
      </c>
      <c r="BG94" s="206">
        <f>IF(N94="zákl. přenesená",J94,0)</f>
        <v>0</v>
      </c>
      <c r="BH94" s="206">
        <f>IF(N94="sníž. přenesená",J94,0)</f>
        <v>0</v>
      </c>
      <c r="BI94" s="206">
        <f>IF(N94="nulová",J94,0)</f>
        <v>0</v>
      </c>
      <c r="BJ94" s="15" t="s">
        <v>23</v>
      </c>
      <c r="BK94" s="206">
        <f>ROUND(I94*H94,2)</f>
        <v>0</v>
      </c>
      <c r="BL94" s="15" t="s">
        <v>448</v>
      </c>
      <c r="BM94" s="205" t="s">
        <v>608</v>
      </c>
    </row>
    <row r="95" s="2" customFormat="1" ht="37.8" customHeight="1">
      <c r="A95" s="36"/>
      <c r="B95" s="37"/>
      <c r="C95" s="212" t="s">
        <v>186</v>
      </c>
      <c r="D95" s="212" t="s">
        <v>445</v>
      </c>
      <c r="E95" s="213" t="s">
        <v>609</v>
      </c>
      <c r="F95" s="214" t="s">
        <v>610</v>
      </c>
      <c r="G95" s="215" t="s">
        <v>138</v>
      </c>
      <c r="H95" s="216">
        <v>4</v>
      </c>
      <c r="I95" s="217"/>
      <c r="J95" s="218">
        <f>ROUND(I95*H95,2)</f>
        <v>0</v>
      </c>
      <c r="K95" s="214" t="s">
        <v>139</v>
      </c>
      <c r="L95" s="219"/>
      <c r="M95" s="220" t="s">
        <v>22</v>
      </c>
      <c r="N95" s="221" t="s">
        <v>48</v>
      </c>
      <c r="O95" s="82"/>
      <c r="P95" s="203">
        <f>O95*H95</f>
        <v>0</v>
      </c>
      <c r="Q95" s="203">
        <v>0</v>
      </c>
      <c r="R95" s="203">
        <f>Q95*H95</f>
        <v>0</v>
      </c>
      <c r="S95" s="203">
        <v>0</v>
      </c>
      <c r="T95" s="204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205" t="s">
        <v>448</v>
      </c>
      <c r="AT95" s="205" t="s">
        <v>445</v>
      </c>
      <c r="AU95" s="205" t="s">
        <v>23</v>
      </c>
      <c r="AY95" s="15" t="s">
        <v>121</v>
      </c>
      <c r="BE95" s="206">
        <f>IF(N95="základní",J95,0)</f>
        <v>0</v>
      </c>
      <c r="BF95" s="206">
        <f>IF(N95="snížená",J95,0)</f>
        <v>0</v>
      </c>
      <c r="BG95" s="206">
        <f>IF(N95="zákl. přenesená",J95,0)</f>
        <v>0</v>
      </c>
      <c r="BH95" s="206">
        <f>IF(N95="sníž. přenesená",J95,0)</f>
        <v>0</v>
      </c>
      <c r="BI95" s="206">
        <f>IF(N95="nulová",J95,0)</f>
        <v>0</v>
      </c>
      <c r="BJ95" s="15" t="s">
        <v>23</v>
      </c>
      <c r="BK95" s="206">
        <f>ROUND(I95*H95,2)</f>
        <v>0</v>
      </c>
      <c r="BL95" s="15" t="s">
        <v>448</v>
      </c>
      <c r="BM95" s="205" t="s">
        <v>611</v>
      </c>
    </row>
    <row r="96" s="2" customFormat="1" ht="24.15" customHeight="1">
      <c r="A96" s="36"/>
      <c r="B96" s="37"/>
      <c r="C96" s="212" t="s">
        <v>8</v>
      </c>
      <c r="D96" s="212" t="s">
        <v>445</v>
      </c>
      <c r="E96" s="213" t="s">
        <v>612</v>
      </c>
      <c r="F96" s="214" t="s">
        <v>613</v>
      </c>
      <c r="G96" s="215" t="s">
        <v>598</v>
      </c>
      <c r="H96" s="216">
        <v>2</v>
      </c>
      <c r="I96" s="217"/>
      <c r="J96" s="218">
        <f>ROUND(I96*H96,2)</f>
        <v>0</v>
      </c>
      <c r="K96" s="214" t="s">
        <v>139</v>
      </c>
      <c r="L96" s="219"/>
      <c r="M96" s="220" t="s">
        <v>22</v>
      </c>
      <c r="N96" s="221" t="s">
        <v>48</v>
      </c>
      <c r="O96" s="82"/>
      <c r="P96" s="203">
        <f>O96*H96</f>
        <v>0</v>
      </c>
      <c r="Q96" s="203">
        <v>0</v>
      </c>
      <c r="R96" s="203">
        <f>Q96*H96</f>
        <v>0</v>
      </c>
      <c r="S96" s="203">
        <v>0</v>
      </c>
      <c r="T96" s="204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205" t="s">
        <v>448</v>
      </c>
      <c r="AT96" s="205" t="s">
        <v>445</v>
      </c>
      <c r="AU96" s="205" t="s">
        <v>23</v>
      </c>
      <c r="AY96" s="15" t="s">
        <v>121</v>
      </c>
      <c r="BE96" s="206">
        <f>IF(N96="základní",J96,0)</f>
        <v>0</v>
      </c>
      <c r="BF96" s="206">
        <f>IF(N96="snížená",J96,0)</f>
        <v>0</v>
      </c>
      <c r="BG96" s="206">
        <f>IF(N96="zákl. přenesená",J96,0)</f>
        <v>0</v>
      </c>
      <c r="BH96" s="206">
        <f>IF(N96="sníž. přenesená",J96,0)</f>
        <v>0</v>
      </c>
      <c r="BI96" s="206">
        <f>IF(N96="nulová",J96,0)</f>
        <v>0</v>
      </c>
      <c r="BJ96" s="15" t="s">
        <v>23</v>
      </c>
      <c r="BK96" s="206">
        <f>ROUND(I96*H96,2)</f>
        <v>0</v>
      </c>
      <c r="BL96" s="15" t="s">
        <v>448</v>
      </c>
      <c r="BM96" s="205" t="s">
        <v>614</v>
      </c>
    </row>
    <row r="97" s="2" customFormat="1" ht="16.5" customHeight="1">
      <c r="A97" s="36"/>
      <c r="B97" s="37"/>
      <c r="C97" s="212" t="s">
        <v>193</v>
      </c>
      <c r="D97" s="212" t="s">
        <v>445</v>
      </c>
      <c r="E97" s="213" t="s">
        <v>615</v>
      </c>
      <c r="F97" s="214" t="s">
        <v>616</v>
      </c>
      <c r="G97" s="215" t="s">
        <v>598</v>
      </c>
      <c r="H97" s="216">
        <v>2</v>
      </c>
      <c r="I97" s="217"/>
      <c r="J97" s="218">
        <f>ROUND(I97*H97,2)</f>
        <v>0</v>
      </c>
      <c r="K97" s="214" t="s">
        <v>139</v>
      </c>
      <c r="L97" s="219"/>
      <c r="M97" s="220" t="s">
        <v>22</v>
      </c>
      <c r="N97" s="221" t="s">
        <v>48</v>
      </c>
      <c r="O97" s="82"/>
      <c r="P97" s="203">
        <f>O97*H97</f>
        <v>0</v>
      </c>
      <c r="Q97" s="203">
        <v>0</v>
      </c>
      <c r="R97" s="203">
        <f>Q97*H97</f>
        <v>0</v>
      </c>
      <c r="S97" s="203">
        <v>0</v>
      </c>
      <c r="T97" s="204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205" t="s">
        <v>448</v>
      </c>
      <c r="AT97" s="205" t="s">
        <v>445</v>
      </c>
      <c r="AU97" s="205" t="s">
        <v>23</v>
      </c>
      <c r="AY97" s="15" t="s">
        <v>121</v>
      </c>
      <c r="BE97" s="206">
        <f>IF(N97="základní",J97,0)</f>
        <v>0</v>
      </c>
      <c r="BF97" s="206">
        <f>IF(N97="snížená",J97,0)</f>
        <v>0</v>
      </c>
      <c r="BG97" s="206">
        <f>IF(N97="zákl. přenesená",J97,0)</f>
        <v>0</v>
      </c>
      <c r="BH97" s="206">
        <f>IF(N97="sníž. přenesená",J97,0)</f>
        <v>0</v>
      </c>
      <c r="BI97" s="206">
        <f>IF(N97="nulová",J97,0)</f>
        <v>0</v>
      </c>
      <c r="BJ97" s="15" t="s">
        <v>23</v>
      </c>
      <c r="BK97" s="206">
        <f>ROUND(I97*H97,2)</f>
        <v>0</v>
      </c>
      <c r="BL97" s="15" t="s">
        <v>448</v>
      </c>
      <c r="BM97" s="205" t="s">
        <v>617</v>
      </c>
    </row>
    <row r="98" s="2" customFormat="1" ht="24.15" customHeight="1">
      <c r="A98" s="36"/>
      <c r="B98" s="37"/>
      <c r="C98" s="212" t="s">
        <v>197</v>
      </c>
      <c r="D98" s="212" t="s">
        <v>445</v>
      </c>
      <c r="E98" s="213" t="s">
        <v>618</v>
      </c>
      <c r="F98" s="214" t="s">
        <v>619</v>
      </c>
      <c r="G98" s="215" t="s">
        <v>138</v>
      </c>
      <c r="H98" s="216">
        <v>1</v>
      </c>
      <c r="I98" s="217"/>
      <c r="J98" s="218">
        <f>ROUND(I98*H98,2)</f>
        <v>0</v>
      </c>
      <c r="K98" s="214" t="s">
        <v>139</v>
      </c>
      <c r="L98" s="219"/>
      <c r="M98" s="220" t="s">
        <v>22</v>
      </c>
      <c r="N98" s="221" t="s">
        <v>48</v>
      </c>
      <c r="O98" s="82"/>
      <c r="P98" s="203">
        <f>O98*H98</f>
        <v>0</v>
      </c>
      <c r="Q98" s="203">
        <v>0</v>
      </c>
      <c r="R98" s="203">
        <f>Q98*H98</f>
        <v>0</v>
      </c>
      <c r="S98" s="203">
        <v>0</v>
      </c>
      <c r="T98" s="204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205" t="s">
        <v>448</v>
      </c>
      <c r="AT98" s="205" t="s">
        <v>445</v>
      </c>
      <c r="AU98" s="205" t="s">
        <v>23</v>
      </c>
      <c r="AY98" s="15" t="s">
        <v>121</v>
      </c>
      <c r="BE98" s="206">
        <f>IF(N98="základní",J98,0)</f>
        <v>0</v>
      </c>
      <c r="BF98" s="206">
        <f>IF(N98="snížená",J98,0)</f>
        <v>0</v>
      </c>
      <c r="BG98" s="206">
        <f>IF(N98="zákl. přenesená",J98,0)</f>
        <v>0</v>
      </c>
      <c r="BH98" s="206">
        <f>IF(N98="sníž. přenesená",J98,0)</f>
        <v>0</v>
      </c>
      <c r="BI98" s="206">
        <f>IF(N98="nulová",J98,0)</f>
        <v>0</v>
      </c>
      <c r="BJ98" s="15" t="s">
        <v>23</v>
      </c>
      <c r="BK98" s="206">
        <f>ROUND(I98*H98,2)</f>
        <v>0</v>
      </c>
      <c r="BL98" s="15" t="s">
        <v>448</v>
      </c>
      <c r="BM98" s="205" t="s">
        <v>620</v>
      </c>
    </row>
    <row r="99" s="2" customFormat="1" ht="16.5" customHeight="1">
      <c r="A99" s="36"/>
      <c r="B99" s="37"/>
      <c r="C99" s="212" t="s">
        <v>201</v>
      </c>
      <c r="D99" s="212" t="s">
        <v>445</v>
      </c>
      <c r="E99" s="213" t="s">
        <v>621</v>
      </c>
      <c r="F99" s="214" t="s">
        <v>622</v>
      </c>
      <c r="G99" s="215" t="s">
        <v>138</v>
      </c>
      <c r="H99" s="216">
        <v>2</v>
      </c>
      <c r="I99" s="217"/>
      <c r="J99" s="218">
        <f>ROUND(I99*H99,2)</f>
        <v>0</v>
      </c>
      <c r="K99" s="214" t="s">
        <v>139</v>
      </c>
      <c r="L99" s="219"/>
      <c r="M99" s="220" t="s">
        <v>22</v>
      </c>
      <c r="N99" s="221" t="s">
        <v>48</v>
      </c>
      <c r="O99" s="82"/>
      <c r="P99" s="203">
        <f>O99*H99</f>
        <v>0</v>
      </c>
      <c r="Q99" s="203">
        <v>0</v>
      </c>
      <c r="R99" s="203">
        <f>Q99*H99</f>
        <v>0</v>
      </c>
      <c r="S99" s="203">
        <v>0</v>
      </c>
      <c r="T99" s="204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205" t="s">
        <v>448</v>
      </c>
      <c r="AT99" s="205" t="s">
        <v>445</v>
      </c>
      <c r="AU99" s="205" t="s">
        <v>23</v>
      </c>
      <c r="AY99" s="15" t="s">
        <v>121</v>
      </c>
      <c r="BE99" s="206">
        <f>IF(N99="základní",J99,0)</f>
        <v>0</v>
      </c>
      <c r="BF99" s="206">
        <f>IF(N99="snížená",J99,0)</f>
        <v>0</v>
      </c>
      <c r="BG99" s="206">
        <f>IF(N99="zákl. přenesená",J99,0)</f>
        <v>0</v>
      </c>
      <c r="BH99" s="206">
        <f>IF(N99="sníž. přenesená",J99,0)</f>
        <v>0</v>
      </c>
      <c r="BI99" s="206">
        <f>IF(N99="nulová",J99,0)</f>
        <v>0</v>
      </c>
      <c r="BJ99" s="15" t="s">
        <v>23</v>
      </c>
      <c r="BK99" s="206">
        <f>ROUND(I99*H99,2)</f>
        <v>0</v>
      </c>
      <c r="BL99" s="15" t="s">
        <v>448</v>
      </c>
      <c r="BM99" s="205" t="s">
        <v>623</v>
      </c>
    </row>
    <row r="100" s="2" customFormat="1" ht="16.5" customHeight="1">
      <c r="A100" s="36"/>
      <c r="B100" s="37"/>
      <c r="C100" s="212" t="s">
        <v>205</v>
      </c>
      <c r="D100" s="212" t="s">
        <v>445</v>
      </c>
      <c r="E100" s="213" t="s">
        <v>624</v>
      </c>
      <c r="F100" s="214" t="s">
        <v>625</v>
      </c>
      <c r="G100" s="215" t="s">
        <v>138</v>
      </c>
      <c r="H100" s="216">
        <v>3</v>
      </c>
      <c r="I100" s="217"/>
      <c r="J100" s="218">
        <f>ROUND(I100*H100,2)</f>
        <v>0</v>
      </c>
      <c r="K100" s="214" t="s">
        <v>139</v>
      </c>
      <c r="L100" s="219"/>
      <c r="M100" s="220" t="s">
        <v>22</v>
      </c>
      <c r="N100" s="221" t="s">
        <v>48</v>
      </c>
      <c r="O100" s="82"/>
      <c r="P100" s="203">
        <f>O100*H100</f>
        <v>0</v>
      </c>
      <c r="Q100" s="203">
        <v>0</v>
      </c>
      <c r="R100" s="203">
        <f>Q100*H100</f>
        <v>0</v>
      </c>
      <c r="S100" s="203">
        <v>0</v>
      </c>
      <c r="T100" s="204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205" t="s">
        <v>448</v>
      </c>
      <c r="AT100" s="205" t="s">
        <v>445</v>
      </c>
      <c r="AU100" s="205" t="s">
        <v>23</v>
      </c>
      <c r="AY100" s="15" t="s">
        <v>121</v>
      </c>
      <c r="BE100" s="206">
        <f>IF(N100="základní",J100,0)</f>
        <v>0</v>
      </c>
      <c r="BF100" s="206">
        <f>IF(N100="snížená",J100,0)</f>
        <v>0</v>
      </c>
      <c r="BG100" s="206">
        <f>IF(N100="zákl. přenesená",J100,0)</f>
        <v>0</v>
      </c>
      <c r="BH100" s="206">
        <f>IF(N100="sníž. přenesená",J100,0)</f>
        <v>0</v>
      </c>
      <c r="BI100" s="206">
        <f>IF(N100="nulová",J100,0)</f>
        <v>0</v>
      </c>
      <c r="BJ100" s="15" t="s">
        <v>23</v>
      </c>
      <c r="BK100" s="206">
        <f>ROUND(I100*H100,2)</f>
        <v>0</v>
      </c>
      <c r="BL100" s="15" t="s">
        <v>448</v>
      </c>
      <c r="BM100" s="205" t="s">
        <v>626</v>
      </c>
    </row>
    <row r="101" s="2" customFormat="1" ht="24.15" customHeight="1">
      <c r="A101" s="36"/>
      <c r="B101" s="37"/>
      <c r="C101" s="212" t="s">
        <v>209</v>
      </c>
      <c r="D101" s="212" t="s">
        <v>445</v>
      </c>
      <c r="E101" s="213" t="s">
        <v>627</v>
      </c>
      <c r="F101" s="214" t="s">
        <v>628</v>
      </c>
      <c r="G101" s="215" t="s">
        <v>138</v>
      </c>
      <c r="H101" s="216">
        <v>1</v>
      </c>
      <c r="I101" s="217"/>
      <c r="J101" s="218">
        <f>ROUND(I101*H101,2)</f>
        <v>0</v>
      </c>
      <c r="K101" s="214" t="s">
        <v>139</v>
      </c>
      <c r="L101" s="219"/>
      <c r="M101" s="220" t="s">
        <v>22</v>
      </c>
      <c r="N101" s="221" t="s">
        <v>48</v>
      </c>
      <c r="O101" s="82"/>
      <c r="P101" s="203">
        <f>O101*H101</f>
        <v>0</v>
      </c>
      <c r="Q101" s="203">
        <v>0</v>
      </c>
      <c r="R101" s="203">
        <f>Q101*H101</f>
        <v>0</v>
      </c>
      <c r="S101" s="203">
        <v>0</v>
      </c>
      <c r="T101" s="204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205" t="s">
        <v>448</v>
      </c>
      <c r="AT101" s="205" t="s">
        <v>445</v>
      </c>
      <c r="AU101" s="205" t="s">
        <v>23</v>
      </c>
      <c r="AY101" s="15" t="s">
        <v>121</v>
      </c>
      <c r="BE101" s="206">
        <f>IF(N101="základní",J101,0)</f>
        <v>0</v>
      </c>
      <c r="BF101" s="206">
        <f>IF(N101="snížená",J101,0)</f>
        <v>0</v>
      </c>
      <c r="BG101" s="206">
        <f>IF(N101="zákl. přenesená",J101,0)</f>
        <v>0</v>
      </c>
      <c r="BH101" s="206">
        <f>IF(N101="sníž. přenesená",J101,0)</f>
        <v>0</v>
      </c>
      <c r="BI101" s="206">
        <f>IF(N101="nulová",J101,0)</f>
        <v>0</v>
      </c>
      <c r="BJ101" s="15" t="s">
        <v>23</v>
      </c>
      <c r="BK101" s="206">
        <f>ROUND(I101*H101,2)</f>
        <v>0</v>
      </c>
      <c r="BL101" s="15" t="s">
        <v>448</v>
      </c>
      <c r="BM101" s="205" t="s">
        <v>629</v>
      </c>
    </row>
    <row r="102" s="2" customFormat="1" ht="24.15" customHeight="1">
      <c r="A102" s="36"/>
      <c r="B102" s="37"/>
      <c r="C102" s="212" t="s">
        <v>7</v>
      </c>
      <c r="D102" s="212" t="s">
        <v>445</v>
      </c>
      <c r="E102" s="213" t="s">
        <v>630</v>
      </c>
      <c r="F102" s="214" t="s">
        <v>631</v>
      </c>
      <c r="G102" s="215" t="s">
        <v>138</v>
      </c>
      <c r="H102" s="216">
        <v>1</v>
      </c>
      <c r="I102" s="217"/>
      <c r="J102" s="218">
        <f>ROUND(I102*H102,2)</f>
        <v>0</v>
      </c>
      <c r="K102" s="214" t="s">
        <v>139</v>
      </c>
      <c r="L102" s="219"/>
      <c r="M102" s="220" t="s">
        <v>22</v>
      </c>
      <c r="N102" s="221" t="s">
        <v>48</v>
      </c>
      <c r="O102" s="82"/>
      <c r="P102" s="203">
        <f>O102*H102</f>
        <v>0</v>
      </c>
      <c r="Q102" s="203">
        <v>0</v>
      </c>
      <c r="R102" s="203">
        <f>Q102*H102</f>
        <v>0</v>
      </c>
      <c r="S102" s="203">
        <v>0</v>
      </c>
      <c r="T102" s="204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05" t="s">
        <v>448</v>
      </c>
      <c r="AT102" s="205" t="s">
        <v>445</v>
      </c>
      <c r="AU102" s="205" t="s">
        <v>23</v>
      </c>
      <c r="AY102" s="15" t="s">
        <v>121</v>
      </c>
      <c r="BE102" s="206">
        <f>IF(N102="základní",J102,0)</f>
        <v>0</v>
      </c>
      <c r="BF102" s="206">
        <f>IF(N102="snížená",J102,0)</f>
        <v>0</v>
      </c>
      <c r="BG102" s="206">
        <f>IF(N102="zákl. přenesená",J102,0)</f>
        <v>0</v>
      </c>
      <c r="BH102" s="206">
        <f>IF(N102="sníž. přenesená",J102,0)</f>
        <v>0</v>
      </c>
      <c r="BI102" s="206">
        <f>IF(N102="nulová",J102,0)</f>
        <v>0</v>
      </c>
      <c r="BJ102" s="15" t="s">
        <v>23</v>
      </c>
      <c r="BK102" s="206">
        <f>ROUND(I102*H102,2)</f>
        <v>0</v>
      </c>
      <c r="BL102" s="15" t="s">
        <v>448</v>
      </c>
      <c r="BM102" s="205" t="s">
        <v>632</v>
      </c>
    </row>
    <row r="103" s="2" customFormat="1" ht="21.75" customHeight="1">
      <c r="A103" s="36"/>
      <c r="B103" s="37"/>
      <c r="C103" s="212" t="s">
        <v>216</v>
      </c>
      <c r="D103" s="212" t="s">
        <v>445</v>
      </c>
      <c r="E103" s="213" t="s">
        <v>633</v>
      </c>
      <c r="F103" s="214" t="s">
        <v>634</v>
      </c>
      <c r="G103" s="215" t="s">
        <v>635</v>
      </c>
      <c r="H103" s="216">
        <v>5</v>
      </c>
      <c r="I103" s="217"/>
      <c r="J103" s="218">
        <f>ROUND(I103*H103,2)</f>
        <v>0</v>
      </c>
      <c r="K103" s="214" t="s">
        <v>139</v>
      </c>
      <c r="L103" s="219"/>
      <c r="M103" s="220" t="s">
        <v>22</v>
      </c>
      <c r="N103" s="221" t="s">
        <v>48</v>
      </c>
      <c r="O103" s="82"/>
      <c r="P103" s="203">
        <f>O103*H103</f>
        <v>0</v>
      </c>
      <c r="Q103" s="203">
        <v>0</v>
      </c>
      <c r="R103" s="203">
        <f>Q103*H103</f>
        <v>0</v>
      </c>
      <c r="S103" s="203">
        <v>0</v>
      </c>
      <c r="T103" s="204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205" t="s">
        <v>448</v>
      </c>
      <c r="AT103" s="205" t="s">
        <v>445</v>
      </c>
      <c r="AU103" s="205" t="s">
        <v>23</v>
      </c>
      <c r="AY103" s="15" t="s">
        <v>121</v>
      </c>
      <c r="BE103" s="206">
        <f>IF(N103="základní",J103,0)</f>
        <v>0</v>
      </c>
      <c r="BF103" s="206">
        <f>IF(N103="snížená",J103,0)</f>
        <v>0</v>
      </c>
      <c r="BG103" s="206">
        <f>IF(N103="zákl. přenesená",J103,0)</f>
        <v>0</v>
      </c>
      <c r="BH103" s="206">
        <f>IF(N103="sníž. přenesená",J103,0)</f>
        <v>0</v>
      </c>
      <c r="BI103" s="206">
        <f>IF(N103="nulová",J103,0)</f>
        <v>0</v>
      </c>
      <c r="BJ103" s="15" t="s">
        <v>23</v>
      </c>
      <c r="BK103" s="206">
        <f>ROUND(I103*H103,2)</f>
        <v>0</v>
      </c>
      <c r="BL103" s="15" t="s">
        <v>448</v>
      </c>
      <c r="BM103" s="205" t="s">
        <v>636</v>
      </c>
    </row>
    <row r="104" s="2" customFormat="1" ht="24.15" customHeight="1">
      <c r="A104" s="36"/>
      <c r="B104" s="37"/>
      <c r="C104" s="212" t="s">
        <v>220</v>
      </c>
      <c r="D104" s="212" t="s">
        <v>445</v>
      </c>
      <c r="E104" s="213" t="s">
        <v>637</v>
      </c>
      <c r="F104" s="214" t="s">
        <v>638</v>
      </c>
      <c r="G104" s="215" t="s">
        <v>138</v>
      </c>
      <c r="H104" s="216">
        <v>1</v>
      </c>
      <c r="I104" s="217"/>
      <c r="J104" s="218">
        <f>ROUND(I104*H104,2)</f>
        <v>0</v>
      </c>
      <c r="K104" s="214" t="s">
        <v>139</v>
      </c>
      <c r="L104" s="219"/>
      <c r="M104" s="220" t="s">
        <v>22</v>
      </c>
      <c r="N104" s="221" t="s">
        <v>48</v>
      </c>
      <c r="O104" s="82"/>
      <c r="P104" s="203">
        <f>O104*H104</f>
        <v>0</v>
      </c>
      <c r="Q104" s="203">
        <v>0</v>
      </c>
      <c r="R104" s="203">
        <f>Q104*H104</f>
        <v>0</v>
      </c>
      <c r="S104" s="203">
        <v>0</v>
      </c>
      <c r="T104" s="204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205" t="s">
        <v>448</v>
      </c>
      <c r="AT104" s="205" t="s">
        <v>445</v>
      </c>
      <c r="AU104" s="205" t="s">
        <v>23</v>
      </c>
      <c r="AY104" s="15" t="s">
        <v>121</v>
      </c>
      <c r="BE104" s="206">
        <f>IF(N104="základní",J104,0)</f>
        <v>0</v>
      </c>
      <c r="BF104" s="206">
        <f>IF(N104="snížená",J104,0)</f>
        <v>0</v>
      </c>
      <c r="BG104" s="206">
        <f>IF(N104="zákl. přenesená",J104,0)</f>
        <v>0</v>
      </c>
      <c r="BH104" s="206">
        <f>IF(N104="sníž. přenesená",J104,0)</f>
        <v>0</v>
      </c>
      <c r="BI104" s="206">
        <f>IF(N104="nulová",J104,0)</f>
        <v>0</v>
      </c>
      <c r="BJ104" s="15" t="s">
        <v>23</v>
      </c>
      <c r="BK104" s="206">
        <f>ROUND(I104*H104,2)</f>
        <v>0</v>
      </c>
      <c r="BL104" s="15" t="s">
        <v>448</v>
      </c>
      <c r="BM104" s="205" t="s">
        <v>639</v>
      </c>
    </row>
    <row r="105" s="2" customFormat="1" ht="24.15" customHeight="1">
      <c r="A105" s="36"/>
      <c r="B105" s="37"/>
      <c r="C105" s="212" t="s">
        <v>224</v>
      </c>
      <c r="D105" s="212" t="s">
        <v>445</v>
      </c>
      <c r="E105" s="213" t="s">
        <v>640</v>
      </c>
      <c r="F105" s="214" t="s">
        <v>641</v>
      </c>
      <c r="G105" s="215" t="s">
        <v>138</v>
      </c>
      <c r="H105" s="216">
        <v>1</v>
      </c>
      <c r="I105" s="217"/>
      <c r="J105" s="218">
        <f>ROUND(I105*H105,2)</f>
        <v>0</v>
      </c>
      <c r="K105" s="214" t="s">
        <v>139</v>
      </c>
      <c r="L105" s="219"/>
      <c r="M105" s="220" t="s">
        <v>22</v>
      </c>
      <c r="N105" s="221" t="s">
        <v>48</v>
      </c>
      <c r="O105" s="82"/>
      <c r="P105" s="203">
        <f>O105*H105</f>
        <v>0</v>
      </c>
      <c r="Q105" s="203">
        <v>0</v>
      </c>
      <c r="R105" s="203">
        <f>Q105*H105</f>
        <v>0</v>
      </c>
      <c r="S105" s="203">
        <v>0</v>
      </c>
      <c r="T105" s="204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205" t="s">
        <v>448</v>
      </c>
      <c r="AT105" s="205" t="s">
        <v>445</v>
      </c>
      <c r="AU105" s="205" t="s">
        <v>23</v>
      </c>
      <c r="AY105" s="15" t="s">
        <v>121</v>
      </c>
      <c r="BE105" s="206">
        <f>IF(N105="základní",J105,0)</f>
        <v>0</v>
      </c>
      <c r="BF105" s="206">
        <f>IF(N105="snížená",J105,0)</f>
        <v>0</v>
      </c>
      <c r="BG105" s="206">
        <f>IF(N105="zákl. přenesená",J105,0)</f>
        <v>0</v>
      </c>
      <c r="BH105" s="206">
        <f>IF(N105="sníž. přenesená",J105,0)</f>
        <v>0</v>
      </c>
      <c r="BI105" s="206">
        <f>IF(N105="nulová",J105,0)</f>
        <v>0</v>
      </c>
      <c r="BJ105" s="15" t="s">
        <v>23</v>
      </c>
      <c r="BK105" s="206">
        <f>ROUND(I105*H105,2)</f>
        <v>0</v>
      </c>
      <c r="BL105" s="15" t="s">
        <v>448</v>
      </c>
      <c r="BM105" s="205" t="s">
        <v>642</v>
      </c>
    </row>
    <row r="106" s="2" customFormat="1" ht="24.15" customHeight="1">
      <c r="A106" s="36"/>
      <c r="B106" s="37"/>
      <c r="C106" s="212" t="s">
        <v>228</v>
      </c>
      <c r="D106" s="212" t="s">
        <v>445</v>
      </c>
      <c r="E106" s="213" t="s">
        <v>643</v>
      </c>
      <c r="F106" s="214" t="s">
        <v>644</v>
      </c>
      <c r="G106" s="215" t="s">
        <v>138</v>
      </c>
      <c r="H106" s="216">
        <v>2</v>
      </c>
      <c r="I106" s="217"/>
      <c r="J106" s="218">
        <f>ROUND(I106*H106,2)</f>
        <v>0</v>
      </c>
      <c r="K106" s="214" t="s">
        <v>139</v>
      </c>
      <c r="L106" s="219"/>
      <c r="M106" s="220" t="s">
        <v>22</v>
      </c>
      <c r="N106" s="221" t="s">
        <v>48</v>
      </c>
      <c r="O106" s="82"/>
      <c r="P106" s="203">
        <f>O106*H106</f>
        <v>0</v>
      </c>
      <c r="Q106" s="203">
        <v>0</v>
      </c>
      <c r="R106" s="203">
        <f>Q106*H106</f>
        <v>0</v>
      </c>
      <c r="S106" s="203">
        <v>0</v>
      </c>
      <c r="T106" s="204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205" t="s">
        <v>448</v>
      </c>
      <c r="AT106" s="205" t="s">
        <v>445</v>
      </c>
      <c r="AU106" s="205" t="s">
        <v>23</v>
      </c>
      <c r="AY106" s="15" t="s">
        <v>121</v>
      </c>
      <c r="BE106" s="206">
        <f>IF(N106="základní",J106,0)</f>
        <v>0</v>
      </c>
      <c r="BF106" s="206">
        <f>IF(N106="snížená",J106,0)</f>
        <v>0</v>
      </c>
      <c r="BG106" s="206">
        <f>IF(N106="zákl. přenesená",J106,0)</f>
        <v>0</v>
      </c>
      <c r="BH106" s="206">
        <f>IF(N106="sníž. přenesená",J106,0)</f>
        <v>0</v>
      </c>
      <c r="BI106" s="206">
        <f>IF(N106="nulová",J106,0)</f>
        <v>0</v>
      </c>
      <c r="BJ106" s="15" t="s">
        <v>23</v>
      </c>
      <c r="BK106" s="206">
        <f>ROUND(I106*H106,2)</f>
        <v>0</v>
      </c>
      <c r="BL106" s="15" t="s">
        <v>448</v>
      </c>
      <c r="BM106" s="205" t="s">
        <v>645</v>
      </c>
    </row>
    <row r="107" s="2" customFormat="1" ht="24.15" customHeight="1">
      <c r="A107" s="36"/>
      <c r="B107" s="37"/>
      <c r="C107" s="212" t="s">
        <v>232</v>
      </c>
      <c r="D107" s="212" t="s">
        <v>445</v>
      </c>
      <c r="E107" s="213" t="s">
        <v>646</v>
      </c>
      <c r="F107" s="214" t="s">
        <v>647</v>
      </c>
      <c r="G107" s="215" t="s">
        <v>138</v>
      </c>
      <c r="H107" s="216">
        <v>2</v>
      </c>
      <c r="I107" s="217"/>
      <c r="J107" s="218">
        <f>ROUND(I107*H107,2)</f>
        <v>0</v>
      </c>
      <c r="K107" s="214" t="s">
        <v>139</v>
      </c>
      <c r="L107" s="219"/>
      <c r="M107" s="220" t="s">
        <v>22</v>
      </c>
      <c r="N107" s="221" t="s">
        <v>48</v>
      </c>
      <c r="O107" s="82"/>
      <c r="P107" s="203">
        <f>O107*H107</f>
        <v>0</v>
      </c>
      <c r="Q107" s="203">
        <v>0</v>
      </c>
      <c r="R107" s="203">
        <f>Q107*H107</f>
        <v>0</v>
      </c>
      <c r="S107" s="203">
        <v>0</v>
      </c>
      <c r="T107" s="204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205" t="s">
        <v>448</v>
      </c>
      <c r="AT107" s="205" t="s">
        <v>445</v>
      </c>
      <c r="AU107" s="205" t="s">
        <v>23</v>
      </c>
      <c r="AY107" s="15" t="s">
        <v>121</v>
      </c>
      <c r="BE107" s="206">
        <f>IF(N107="základní",J107,0)</f>
        <v>0</v>
      </c>
      <c r="BF107" s="206">
        <f>IF(N107="snížená",J107,0)</f>
        <v>0</v>
      </c>
      <c r="BG107" s="206">
        <f>IF(N107="zákl. přenesená",J107,0)</f>
        <v>0</v>
      </c>
      <c r="BH107" s="206">
        <f>IF(N107="sníž. přenesená",J107,0)</f>
        <v>0</v>
      </c>
      <c r="BI107" s="206">
        <f>IF(N107="nulová",J107,0)</f>
        <v>0</v>
      </c>
      <c r="BJ107" s="15" t="s">
        <v>23</v>
      </c>
      <c r="BK107" s="206">
        <f>ROUND(I107*H107,2)</f>
        <v>0</v>
      </c>
      <c r="BL107" s="15" t="s">
        <v>448</v>
      </c>
      <c r="BM107" s="205" t="s">
        <v>648</v>
      </c>
    </row>
    <row r="108" s="2" customFormat="1" ht="24.15" customHeight="1">
      <c r="A108" s="36"/>
      <c r="B108" s="37"/>
      <c r="C108" s="212" t="s">
        <v>236</v>
      </c>
      <c r="D108" s="212" t="s">
        <v>445</v>
      </c>
      <c r="E108" s="213" t="s">
        <v>649</v>
      </c>
      <c r="F108" s="214" t="s">
        <v>650</v>
      </c>
      <c r="G108" s="215" t="s">
        <v>138</v>
      </c>
      <c r="H108" s="216">
        <v>2</v>
      </c>
      <c r="I108" s="217"/>
      <c r="J108" s="218">
        <f>ROUND(I108*H108,2)</f>
        <v>0</v>
      </c>
      <c r="K108" s="214" t="s">
        <v>139</v>
      </c>
      <c r="L108" s="219"/>
      <c r="M108" s="220" t="s">
        <v>22</v>
      </c>
      <c r="N108" s="221" t="s">
        <v>48</v>
      </c>
      <c r="O108" s="82"/>
      <c r="P108" s="203">
        <f>O108*H108</f>
        <v>0</v>
      </c>
      <c r="Q108" s="203">
        <v>0</v>
      </c>
      <c r="R108" s="203">
        <f>Q108*H108</f>
        <v>0</v>
      </c>
      <c r="S108" s="203">
        <v>0</v>
      </c>
      <c r="T108" s="204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205" t="s">
        <v>448</v>
      </c>
      <c r="AT108" s="205" t="s">
        <v>445</v>
      </c>
      <c r="AU108" s="205" t="s">
        <v>23</v>
      </c>
      <c r="AY108" s="15" t="s">
        <v>121</v>
      </c>
      <c r="BE108" s="206">
        <f>IF(N108="základní",J108,0)</f>
        <v>0</v>
      </c>
      <c r="BF108" s="206">
        <f>IF(N108="snížená",J108,0)</f>
        <v>0</v>
      </c>
      <c r="BG108" s="206">
        <f>IF(N108="zákl. přenesená",J108,0)</f>
        <v>0</v>
      </c>
      <c r="BH108" s="206">
        <f>IF(N108="sníž. přenesená",J108,0)</f>
        <v>0</v>
      </c>
      <c r="BI108" s="206">
        <f>IF(N108="nulová",J108,0)</f>
        <v>0</v>
      </c>
      <c r="BJ108" s="15" t="s">
        <v>23</v>
      </c>
      <c r="BK108" s="206">
        <f>ROUND(I108*H108,2)</f>
        <v>0</v>
      </c>
      <c r="BL108" s="15" t="s">
        <v>448</v>
      </c>
      <c r="BM108" s="205" t="s">
        <v>651</v>
      </c>
    </row>
    <row r="109" s="2" customFormat="1" ht="33" customHeight="1">
      <c r="A109" s="36"/>
      <c r="B109" s="37"/>
      <c r="C109" s="212" t="s">
        <v>240</v>
      </c>
      <c r="D109" s="212" t="s">
        <v>445</v>
      </c>
      <c r="E109" s="213" t="s">
        <v>652</v>
      </c>
      <c r="F109" s="214" t="s">
        <v>653</v>
      </c>
      <c r="G109" s="215" t="s">
        <v>138</v>
      </c>
      <c r="H109" s="216">
        <v>4</v>
      </c>
      <c r="I109" s="217"/>
      <c r="J109" s="218">
        <f>ROUND(I109*H109,2)</f>
        <v>0</v>
      </c>
      <c r="K109" s="214" t="s">
        <v>139</v>
      </c>
      <c r="L109" s="219"/>
      <c r="M109" s="220" t="s">
        <v>22</v>
      </c>
      <c r="N109" s="221" t="s">
        <v>48</v>
      </c>
      <c r="O109" s="82"/>
      <c r="P109" s="203">
        <f>O109*H109</f>
        <v>0</v>
      </c>
      <c r="Q109" s="203">
        <v>0</v>
      </c>
      <c r="R109" s="203">
        <f>Q109*H109</f>
        <v>0</v>
      </c>
      <c r="S109" s="203">
        <v>0</v>
      </c>
      <c r="T109" s="204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205" t="s">
        <v>448</v>
      </c>
      <c r="AT109" s="205" t="s">
        <v>445</v>
      </c>
      <c r="AU109" s="205" t="s">
        <v>23</v>
      </c>
      <c r="AY109" s="15" t="s">
        <v>121</v>
      </c>
      <c r="BE109" s="206">
        <f>IF(N109="základní",J109,0)</f>
        <v>0</v>
      </c>
      <c r="BF109" s="206">
        <f>IF(N109="snížená",J109,0)</f>
        <v>0</v>
      </c>
      <c r="BG109" s="206">
        <f>IF(N109="zákl. přenesená",J109,0)</f>
        <v>0</v>
      </c>
      <c r="BH109" s="206">
        <f>IF(N109="sníž. přenesená",J109,0)</f>
        <v>0</v>
      </c>
      <c r="BI109" s="206">
        <f>IF(N109="nulová",J109,0)</f>
        <v>0</v>
      </c>
      <c r="BJ109" s="15" t="s">
        <v>23</v>
      </c>
      <c r="BK109" s="206">
        <f>ROUND(I109*H109,2)</f>
        <v>0</v>
      </c>
      <c r="BL109" s="15" t="s">
        <v>448</v>
      </c>
      <c r="BM109" s="205" t="s">
        <v>654</v>
      </c>
    </row>
    <row r="110" s="2" customFormat="1" ht="33" customHeight="1">
      <c r="A110" s="36"/>
      <c r="B110" s="37"/>
      <c r="C110" s="212" t="s">
        <v>244</v>
      </c>
      <c r="D110" s="212" t="s">
        <v>445</v>
      </c>
      <c r="E110" s="213" t="s">
        <v>655</v>
      </c>
      <c r="F110" s="214" t="s">
        <v>656</v>
      </c>
      <c r="G110" s="215" t="s">
        <v>138</v>
      </c>
      <c r="H110" s="216">
        <v>4</v>
      </c>
      <c r="I110" s="217"/>
      <c r="J110" s="218">
        <f>ROUND(I110*H110,2)</f>
        <v>0</v>
      </c>
      <c r="K110" s="214" t="s">
        <v>139</v>
      </c>
      <c r="L110" s="219"/>
      <c r="M110" s="220" t="s">
        <v>22</v>
      </c>
      <c r="N110" s="221" t="s">
        <v>48</v>
      </c>
      <c r="O110" s="82"/>
      <c r="P110" s="203">
        <f>O110*H110</f>
        <v>0</v>
      </c>
      <c r="Q110" s="203">
        <v>0</v>
      </c>
      <c r="R110" s="203">
        <f>Q110*H110</f>
        <v>0</v>
      </c>
      <c r="S110" s="203">
        <v>0</v>
      </c>
      <c r="T110" s="204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205" t="s">
        <v>448</v>
      </c>
      <c r="AT110" s="205" t="s">
        <v>445</v>
      </c>
      <c r="AU110" s="205" t="s">
        <v>23</v>
      </c>
      <c r="AY110" s="15" t="s">
        <v>121</v>
      </c>
      <c r="BE110" s="206">
        <f>IF(N110="základní",J110,0)</f>
        <v>0</v>
      </c>
      <c r="BF110" s="206">
        <f>IF(N110="snížená",J110,0)</f>
        <v>0</v>
      </c>
      <c r="BG110" s="206">
        <f>IF(N110="zákl. přenesená",J110,0)</f>
        <v>0</v>
      </c>
      <c r="BH110" s="206">
        <f>IF(N110="sníž. přenesená",J110,0)</f>
        <v>0</v>
      </c>
      <c r="BI110" s="206">
        <f>IF(N110="nulová",J110,0)</f>
        <v>0</v>
      </c>
      <c r="BJ110" s="15" t="s">
        <v>23</v>
      </c>
      <c r="BK110" s="206">
        <f>ROUND(I110*H110,2)</f>
        <v>0</v>
      </c>
      <c r="BL110" s="15" t="s">
        <v>448</v>
      </c>
      <c r="BM110" s="205" t="s">
        <v>657</v>
      </c>
    </row>
    <row r="111" s="2" customFormat="1" ht="33" customHeight="1">
      <c r="A111" s="36"/>
      <c r="B111" s="37"/>
      <c r="C111" s="212" t="s">
        <v>248</v>
      </c>
      <c r="D111" s="212" t="s">
        <v>445</v>
      </c>
      <c r="E111" s="213" t="s">
        <v>658</v>
      </c>
      <c r="F111" s="214" t="s">
        <v>659</v>
      </c>
      <c r="G111" s="215" t="s">
        <v>138</v>
      </c>
      <c r="H111" s="216">
        <v>4</v>
      </c>
      <c r="I111" s="217"/>
      <c r="J111" s="218">
        <f>ROUND(I111*H111,2)</f>
        <v>0</v>
      </c>
      <c r="K111" s="214" t="s">
        <v>139</v>
      </c>
      <c r="L111" s="219"/>
      <c r="M111" s="220" t="s">
        <v>22</v>
      </c>
      <c r="N111" s="221" t="s">
        <v>48</v>
      </c>
      <c r="O111" s="82"/>
      <c r="P111" s="203">
        <f>O111*H111</f>
        <v>0</v>
      </c>
      <c r="Q111" s="203">
        <v>0</v>
      </c>
      <c r="R111" s="203">
        <f>Q111*H111</f>
        <v>0</v>
      </c>
      <c r="S111" s="203">
        <v>0</v>
      </c>
      <c r="T111" s="204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205" t="s">
        <v>448</v>
      </c>
      <c r="AT111" s="205" t="s">
        <v>445</v>
      </c>
      <c r="AU111" s="205" t="s">
        <v>23</v>
      </c>
      <c r="AY111" s="15" t="s">
        <v>121</v>
      </c>
      <c r="BE111" s="206">
        <f>IF(N111="základní",J111,0)</f>
        <v>0</v>
      </c>
      <c r="BF111" s="206">
        <f>IF(N111="snížená",J111,0)</f>
        <v>0</v>
      </c>
      <c r="BG111" s="206">
        <f>IF(N111="zákl. přenesená",J111,0)</f>
        <v>0</v>
      </c>
      <c r="BH111" s="206">
        <f>IF(N111="sníž. přenesená",J111,0)</f>
        <v>0</v>
      </c>
      <c r="BI111" s="206">
        <f>IF(N111="nulová",J111,0)</f>
        <v>0</v>
      </c>
      <c r="BJ111" s="15" t="s">
        <v>23</v>
      </c>
      <c r="BK111" s="206">
        <f>ROUND(I111*H111,2)</f>
        <v>0</v>
      </c>
      <c r="BL111" s="15" t="s">
        <v>448</v>
      </c>
      <c r="BM111" s="205" t="s">
        <v>660</v>
      </c>
    </row>
    <row r="112" s="2" customFormat="1" ht="24.15" customHeight="1">
      <c r="A112" s="36"/>
      <c r="B112" s="37"/>
      <c r="C112" s="212" t="s">
        <v>252</v>
      </c>
      <c r="D112" s="212" t="s">
        <v>445</v>
      </c>
      <c r="E112" s="213" t="s">
        <v>661</v>
      </c>
      <c r="F112" s="214" t="s">
        <v>662</v>
      </c>
      <c r="G112" s="215" t="s">
        <v>138</v>
      </c>
      <c r="H112" s="216">
        <v>4</v>
      </c>
      <c r="I112" s="217"/>
      <c r="J112" s="218">
        <f>ROUND(I112*H112,2)</f>
        <v>0</v>
      </c>
      <c r="K112" s="214" t="s">
        <v>139</v>
      </c>
      <c r="L112" s="219"/>
      <c r="M112" s="220" t="s">
        <v>22</v>
      </c>
      <c r="N112" s="221" t="s">
        <v>48</v>
      </c>
      <c r="O112" s="82"/>
      <c r="P112" s="203">
        <f>O112*H112</f>
        <v>0</v>
      </c>
      <c r="Q112" s="203">
        <v>0</v>
      </c>
      <c r="R112" s="203">
        <f>Q112*H112</f>
        <v>0</v>
      </c>
      <c r="S112" s="203">
        <v>0</v>
      </c>
      <c r="T112" s="204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205" t="s">
        <v>448</v>
      </c>
      <c r="AT112" s="205" t="s">
        <v>445</v>
      </c>
      <c r="AU112" s="205" t="s">
        <v>23</v>
      </c>
      <c r="AY112" s="15" t="s">
        <v>121</v>
      </c>
      <c r="BE112" s="206">
        <f>IF(N112="základní",J112,0)</f>
        <v>0</v>
      </c>
      <c r="BF112" s="206">
        <f>IF(N112="snížená",J112,0)</f>
        <v>0</v>
      </c>
      <c r="BG112" s="206">
        <f>IF(N112="zákl. přenesená",J112,0)</f>
        <v>0</v>
      </c>
      <c r="BH112" s="206">
        <f>IF(N112="sníž. přenesená",J112,0)</f>
        <v>0</v>
      </c>
      <c r="BI112" s="206">
        <f>IF(N112="nulová",J112,0)</f>
        <v>0</v>
      </c>
      <c r="BJ112" s="15" t="s">
        <v>23</v>
      </c>
      <c r="BK112" s="206">
        <f>ROUND(I112*H112,2)</f>
        <v>0</v>
      </c>
      <c r="BL112" s="15" t="s">
        <v>448</v>
      </c>
      <c r="BM112" s="205" t="s">
        <v>663</v>
      </c>
    </row>
    <row r="113" s="2" customFormat="1" ht="33" customHeight="1">
      <c r="A113" s="36"/>
      <c r="B113" s="37"/>
      <c r="C113" s="212" t="s">
        <v>256</v>
      </c>
      <c r="D113" s="212" t="s">
        <v>445</v>
      </c>
      <c r="E113" s="213" t="s">
        <v>664</v>
      </c>
      <c r="F113" s="214" t="s">
        <v>665</v>
      </c>
      <c r="G113" s="215" t="s">
        <v>138</v>
      </c>
      <c r="H113" s="216">
        <v>8</v>
      </c>
      <c r="I113" s="217"/>
      <c r="J113" s="218">
        <f>ROUND(I113*H113,2)</f>
        <v>0</v>
      </c>
      <c r="K113" s="214" t="s">
        <v>139</v>
      </c>
      <c r="L113" s="219"/>
      <c r="M113" s="220" t="s">
        <v>22</v>
      </c>
      <c r="N113" s="221" t="s">
        <v>48</v>
      </c>
      <c r="O113" s="82"/>
      <c r="P113" s="203">
        <f>O113*H113</f>
        <v>0</v>
      </c>
      <c r="Q113" s="203">
        <v>0</v>
      </c>
      <c r="R113" s="203">
        <f>Q113*H113</f>
        <v>0</v>
      </c>
      <c r="S113" s="203">
        <v>0</v>
      </c>
      <c r="T113" s="204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205" t="s">
        <v>448</v>
      </c>
      <c r="AT113" s="205" t="s">
        <v>445</v>
      </c>
      <c r="AU113" s="205" t="s">
        <v>23</v>
      </c>
      <c r="AY113" s="15" t="s">
        <v>121</v>
      </c>
      <c r="BE113" s="206">
        <f>IF(N113="základní",J113,0)</f>
        <v>0</v>
      </c>
      <c r="BF113" s="206">
        <f>IF(N113="snížená",J113,0)</f>
        <v>0</v>
      </c>
      <c r="BG113" s="206">
        <f>IF(N113="zákl. přenesená",J113,0)</f>
        <v>0</v>
      </c>
      <c r="BH113" s="206">
        <f>IF(N113="sníž. přenesená",J113,0)</f>
        <v>0</v>
      </c>
      <c r="BI113" s="206">
        <f>IF(N113="nulová",J113,0)</f>
        <v>0</v>
      </c>
      <c r="BJ113" s="15" t="s">
        <v>23</v>
      </c>
      <c r="BK113" s="206">
        <f>ROUND(I113*H113,2)</f>
        <v>0</v>
      </c>
      <c r="BL113" s="15" t="s">
        <v>448</v>
      </c>
      <c r="BM113" s="205" t="s">
        <v>666</v>
      </c>
    </row>
    <row r="114" s="2" customFormat="1" ht="37.8" customHeight="1">
      <c r="A114" s="36"/>
      <c r="B114" s="37"/>
      <c r="C114" s="212" t="s">
        <v>260</v>
      </c>
      <c r="D114" s="212" t="s">
        <v>445</v>
      </c>
      <c r="E114" s="213" t="s">
        <v>667</v>
      </c>
      <c r="F114" s="214" t="s">
        <v>668</v>
      </c>
      <c r="G114" s="215" t="s">
        <v>138</v>
      </c>
      <c r="H114" s="216">
        <v>4</v>
      </c>
      <c r="I114" s="217"/>
      <c r="J114" s="218">
        <f>ROUND(I114*H114,2)</f>
        <v>0</v>
      </c>
      <c r="K114" s="214" t="s">
        <v>139</v>
      </c>
      <c r="L114" s="219"/>
      <c r="M114" s="220" t="s">
        <v>22</v>
      </c>
      <c r="N114" s="221" t="s">
        <v>48</v>
      </c>
      <c r="O114" s="82"/>
      <c r="P114" s="203">
        <f>O114*H114</f>
        <v>0</v>
      </c>
      <c r="Q114" s="203">
        <v>0</v>
      </c>
      <c r="R114" s="203">
        <f>Q114*H114</f>
        <v>0</v>
      </c>
      <c r="S114" s="203">
        <v>0</v>
      </c>
      <c r="T114" s="204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205" t="s">
        <v>448</v>
      </c>
      <c r="AT114" s="205" t="s">
        <v>445</v>
      </c>
      <c r="AU114" s="205" t="s">
        <v>23</v>
      </c>
      <c r="AY114" s="15" t="s">
        <v>121</v>
      </c>
      <c r="BE114" s="206">
        <f>IF(N114="základní",J114,0)</f>
        <v>0</v>
      </c>
      <c r="BF114" s="206">
        <f>IF(N114="snížená",J114,0)</f>
        <v>0</v>
      </c>
      <c r="BG114" s="206">
        <f>IF(N114="zákl. přenesená",J114,0)</f>
        <v>0</v>
      </c>
      <c r="BH114" s="206">
        <f>IF(N114="sníž. přenesená",J114,0)</f>
        <v>0</v>
      </c>
      <c r="BI114" s="206">
        <f>IF(N114="nulová",J114,0)</f>
        <v>0</v>
      </c>
      <c r="BJ114" s="15" t="s">
        <v>23</v>
      </c>
      <c r="BK114" s="206">
        <f>ROUND(I114*H114,2)</f>
        <v>0</v>
      </c>
      <c r="BL114" s="15" t="s">
        <v>448</v>
      </c>
      <c r="BM114" s="205" t="s">
        <v>669</v>
      </c>
    </row>
    <row r="115" s="2" customFormat="1" ht="24.15" customHeight="1">
      <c r="A115" s="36"/>
      <c r="B115" s="37"/>
      <c r="C115" s="212" t="s">
        <v>264</v>
      </c>
      <c r="D115" s="212" t="s">
        <v>445</v>
      </c>
      <c r="E115" s="213" t="s">
        <v>670</v>
      </c>
      <c r="F115" s="214" t="s">
        <v>671</v>
      </c>
      <c r="G115" s="215" t="s">
        <v>598</v>
      </c>
      <c r="H115" s="216">
        <v>4</v>
      </c>
      <c r="I115" s="217"/>
      <c r="J115" s="218">
        <f>ROUND(I115*H115,2)</f>
        <v>0</v>
      </c>
      <c r="K115" s="214" t="s">
        <v>139</v>
      </c>
      <c r="L115" s="219"/>
      <c r="M115" s="220" t="s">
        <v>22</v>
      </c>
      <c r="N115" s="221" t="s">
        <v>48</v>
      </c>
      <c r="O115" s="82"/>
      <c r="P115" s="203">
        <f>O115*H115</f>
        <v>0</v>
      </c>
      <c r="Q115" s="203">
        <v>0</v>
      </c>
      <c r="R115" s="203">
        <f>Q115*H115</f>
        <v>0</v>
      </c>
      <c r="S115" s="203">
        <v>0</v>
      </c>
      <c r="T115" s="204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205" t="s">
        <v>448</v>
      </c>
      <c r="AT115" s="205" t="s">
        <v>445</v>
      </c>
      <c r="AU115" s="205" t="s">
        <v>23</v>
      </c>
      <c r="AY115" s="15" t="s">
        <v>121</v>
      </c>
      <c r="BE115" s="206">
        <f>IF(N115="základní",J115,0)</f>
        <v>0</v>
      </c>
      <c r="BF115" s="206">
        <f>IF(N115="snížená",J115,0)</f>
        <v>0</v>
      </c>
      <c r="BG115" s="206">
        <f>IF(N115="zákl. přenesená",J115,0)</f>
        <v>0</v>
      </c>
      <c r="BH115" s="206">
        <f>IF(N115="sníž. přenesená",J115,0)</f>
        <v>0</v>
      </c>
      <c r="BI115" s="206">
        <f>IF(N115="nulová",J115,0)</f>
        <v>0</v>
      </c>
      <c r="BJ115" s="15" t="s">
        <v>23</v>
      </c>
      <c r="BK115" s="206">
        <f>ROUND(I115*H115,2)</f>
        <v>0</v>
      </c>
      <c r="BL115" s="15" t="s">
        <v>448</v>
      </c>
      <c r="BM115" s="205" t="s">
        <v>672</v>
      </c>
    </row>
    <row r="116" s="2" customFormat="1" ht="24.15" customHeight="1">
      <c r="A116" s="36"/>
      <c r="B116" s="37"/>
      <c r="C116" s="212" t="s">
        <v>268</v>
      </c>
      <c r="D116" s="212" t="s">
        <v>445</v>
      </c>
      <c r="E116" s="213" t="s">
        <v>673</v>
      </c>
      <c r="F116" s="214" t="s">
        <v>674</v>
      </c>
      <c r="G116" s="215" t="s">
        <v>138</v>
      </c>
      <c r="H116" s="216">
        <v>4</v>
      </c>
      <c r="I116" s="217"/>
      <c r="J116" s="218">
        <f>ROUND(I116*H116,2)</f>
        <v>0</v>
      </c>
      <c r="K116" s="214" t="s">
        <v>139</v>
      </c>
      <c r="L116" s="219"/>
      <c r="M116" s="220" t="s">
        <v>22</v>
      </c>
      <c r="N116" s="221" t="s">
        <v>48</v>
      </c>
      <c r="O116" s="82"/>
      <c r="P116" s="203">
        <f>O116*H116</f>
        <v>0</v>
      </c>
      <c r="Q116" s="203">
        <v>0</v>
      </c>
      <c r="R116" s="203">
        <f>Q116*H116</f>
        <v>0</v>
      </c>
      <c r="S116" s="203">
        <v>0</v>
      </c>
      <c r="T116" s="204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205" t="s">
        <v>448</v>
      </c>
      <c r="AT116" s="205" t="s">
        <v>445</v>
      </c>
      <c r="AU116" s="205" t="s">
        <v>23</v>
      </c>
      <c r="AY116" s="15" t="s">
        <v>121</v>
      </c>
      <c r="BE116" s="206">
        <f>IF(N116="základní",J116,0)</f>
        <v>0</v>
      </c>
      <c r="BF116" s="206">
        <f>IF(N116="snížená",J116,0)</f>
        <v>0</v>
      </c>
      <c r="BG116" s="206">
        <f>IF(N116="zákl. přenesená",J116,0)</f>
        <v>0</v>
      </c>
      <c r="BH116" s="206">
        <f>IF(N116="sníž. přenesená",J116,0)</f>
        <v>0</v>
      </c>
      <c r="BI116" s="206">
        <f>IF(N116="nulová",J116,0)</f>
        <v>0</v>
      </c>
      <c r="BJ116" s="15" t="s">
        <v>23</v>
      </c>
      <c r="BK116" s="206">
        <f>ROUND(I116*H116,2)</f>
        <v>0</v>
      </c>
      <c r="BL116" s="15" t="s">
        <v>448</v>
      </c>
      <c r="BM116" s="205" t="s">
        <v>675</v>
      </c>
    </row>
    <row r="117" s="2" customFormat="1" ht="33" customHeight="1">
      <c r="A117" s="36"/>
      <c r="B117" s="37"/>
      <c r="C117" s="212" t="s">
        <v>272</v>
      </c>
      <c r="D117" s="212" t="s">
        <v>445</v>
      </c>
      <c r="E117" s="213" t="s">
        <v>676</v>
      </c>
      <c r="F117" s="214" t="s">
        <v>677</v>
      </c>
      <c r="G117" s="215" t="s">
        <v>138</v>
      </c>
      <c r="H117" s="216">
        <v>4</v>
      </c>
      <c r="I117" s="217"/>
      <c r="J117" s="218">
        <f>ROUND(I117*H117,2)</f>
        <v>0</v>
      </c>
      <c r="K117" s="214" t="s">
        <v>139</v>
      </c>
      <c r="L117" s="219"/>
      <c r="M117" s="220" t="s">
        <v>22</v>
      </c>
      <c r="N117" s="221" t="s">
        <v>48</v>
      </c>
      <c r="O117" s="82"/>
      <c r="P117" s="203">
        <f>O117*H117</f>
        <v>0</v>
      </c>
      <c r="Q117" s="203">
        <v>0</v>
      </c>
      <c r="R117" s="203">
        <f>Q117*H117</f>
        <v>0</v>
      </c>
      <c r="S117" s="203">
        <v>0</v>
      </c>
      <c r="T117" s="204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205" t="s">
        <v>448</v>
      </c>
      <c r="AT117" s="205" t="s">
        <v>445</v>
      </c>
      <c r="AU117" s="205" t="s">
        <v>23</v>
      </c>
      <c r="AY117" s="15" t="s">
        <v>121</v>
      </c>
      <c r="BE117" s="206">
        <f>IF(N117="základní",J117,0)</f>
        <v>0</v>
      </c>
      <c r="BF117" s="206">
        <f>IF(N117="snížená",J117,0)</f>
        <v>0</v>
      </c>
      <c r="BG117" s="206">
        <f>IF(N117="zákl. přenesená",J117,0)</f>
        <v>0</v>
      </c>
      <c r="BH117" s="206">
        <f>IF(N117="sníž. přenesená",J117,0)</f>
        <v>0</v>
      </c>
      <c r="BI117" s="206">
        <f>IF(N117="nulová",J117,0)</f>
        <v>0</v>
      </c>
      <c r="BJ117" s="15" t="s">
        <v>23</v>
      </c>
      <c r="BK117" s="206">
        <f>ROUND(I117*H117,2)</f>
        <v>0</v>
      </c>
      <c r="BL117" s="15" t="s">
        <v>448</v>
      </c>
      <c r="BM117" s="205" t="s">
        <v>678</v>
      </c>
    </row>
    <row r="118" s="2" customFormat="1" ht="24.15" customHeight="1">
      <c r="A118" s="36"/>
      <c r="B118" s="37"/>
      <c r="C118" s="212" t="s">
        <v>276</v>
      </c>
      <c r="D118" s="212" t="s">
        <v>445</v>
      </c>
      <c r="E118" s="213" t="s">
        <v>679</v>
      </c>
      <c r="F118" s="214" t="s">
        <v>680</v>
      </c>
      <c r="G118" s="215" t="s">
        <v>138</v>
      </c>
      <c r="H118" s="216">
        <v>1</v>
      </c>
      <c r="I118" s="217"/>
      <c r="J118" s="218">
        <f>ROUND(I118*H118,2)</f>
        <v>0</v>
      </c>
      <c r="K118" s="214" t="s">
        <v>139</v>
      </c>
      <c r="L118" s="219"/>
      <c r="M118" s="220" t="s">
        <v>22</v>
      </c>
      <c r="N118" s="221" t="s">
        <v>48</v>
      </c>
      <c r="O118" s="82"/>
      <c r="P118" s="203">
        <f>O118*H118</f>
        <v>0</v>
      </c>
      <c r="Q118" s="203">
        <v>0</v>
      </c>
      <c r="R118" s="203">
        <f>Q118*H118</f>
        <v>0</v>
      </c>
      <c r="S118" s="203">
        <v>0</v>
      </c>
      <c r="T118" s="204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205" t="s">
        <v>448</v>
      </c>
      <c r="AT118" s="205" t="s">
        <v>445</v>
      </c>
      <c r="AU118" s="205" t="s">
        <v>23</v>
      </c>
      <c r="AY118" s="15" t="s">
        <v>121</v>
      </c>
      <c r="BE118" s="206">
        <f>IF(N118="základní",J118,0)</f>
        <v>0</v>
      </c>
      <c r="BF118" s="206">
        <f>IF(N118="snížená",J118,0)</f>
        <v>0</v>
      </c>
      <c r="BG118" s="206">
        <f>IF(N118="zákl. přenesená",J118,0)</f>
        <v>0</v>
      </c>
      <c r="BH118" s="206">
        <f>IF(N118="sníž. přenesená",J118,0)</f>
        <v>0</v>
      </c>
      <c r="BI118" s="206">
        <f>IF(N118="nulová",J118,0)</f>
        <v>0</v>
      </c>
      <c r="BJ118" s="15" t="s">
        <v>23</v>
      </c>
      <c r="BK118" s="206">
        <f>ROUND(I118*H118,2)</f>
        <v>0</v>
      </c>
      <c r="BL118" s="15" t="s">
        <v>448</v>
      </c>
      <c r="BM118" s="205" t="s">
        <v>681</v>
      </c>
    </row>
    <row r="119" s="2" customFormat="1" ht="33" customHeight="1">
      <c r="A119" s="36"/>
      <c r="B119" s="37"/>
      <c r="C119" s="212" t="s">
        <v>280</v>
      </c>
      <c r="D119" s="212" t="s">
        <v>445</v>
      </c>
      <c r="E119" s="213" t="s">
        <v>682</v>
      </c>
      <c r="F119" s="214" t="s">
        <v>683</v>
      </c>
      <c r="G119" s="215" t="s">
        <v>138</v>
      </c>
      <c r="H119" s="216">
        <v>1</v>
      </c>
      <c r="I119" s="217"/>
      <c r="J119" s="218">
        <f>ROUND(I119*H119,2)</f>
        <v>0</v>
      </c>
      <c r="K119" s="214" t="s">
        <v>139</v>
      </c>
      <c r="L119" s="219"/>
      <c r="M119" s="220" t="s">
        <v>22</v>
      </c>
      <c r="N119" s="221" t="s">
        <v>48</v>
      </c>
      <c r="O119" s="82"/>
      <c r="P119" s="203">
        <f>O119*H119</f>
        <v>0</v>
      </c>
      <c r="Q119" s="203">
        <v>0</v>
      </c>
      <c r="R119" s="203">
        <f>Q119*H119</f>
        <v>0</v>
      </c>
      <c r="S119" s="203">
        <v>0</v>
      </c>
      <c r="T119" s="204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205" t="s">
        <v>448</v>
      </c>
      <c r="AT119" s="205" t="s">
        <v>445</v>
      </c>
      <c r="AU119" s="205" t="s">
        <v>23</v>
      </c>
      <c r="AY119" s="15" t="s">
        <v>121</v>
      </c>
      <c r="BE119" s="206">
        <f>IF(N119="základní",J119,0)</f>
        <v>0</v>
      </c>
      <c r="BF119" s="206">
        <f>IF(N119="snížená",J119,0)</f>
        <v>0</v>
      </c>
      <c r="BG119" s="206">
        <f>IF(N119="zákl. přenesená",J119,0)</f>
        <v>0</v>
      </c>
      <c r="BH119" s="206">
        <f>IF(N119="sníž. přenesená",J119,0)</f>
        <v>0</v>
      </c>
      <c r="BI119" s="206">
        <f>IF(N119="nulová",J119,0)</f>
        <v>0</v>
      </c>
      <c r="BJ119" s="15" t="s">
        <v>23</v>
      </c>
      <c r="BK119" s="206">
        <f>ROUND(I119*H119,2)</f>
        <v>0</v>
      </c>
      <c r="BL119" s="15" t="s">
        <v>448</v>
      </c>
      <c r="BM119" s="205" t="s">
        <v>684</v>
      </c>
    </row>
    <row r="120" s="2" customFormat="1" ht="33" customHeight="1">
      <c r="A120" s="36"/>
      <c r="B120" s="37"/>
      <c r="C120" s="212" t="s">
        <v>284</v>
      </c>
      <c r="D120" s="212" t="s">
        <v>445</v>
      </c>
      <c r="E120" s="213" t="s">
        <v>685</v>
      </c>
      <c r="F120" s="214" t="s">
        <v>686</v>
      </c>
      <c r="G120" s="215" t="s">
        <v>138</v>
      </c>
      <c r="H120" s="216">
        <v>2</v>
      </c>
      <c r="I120" s="217"/>
      <c r="J120" s="218">
        <f>ROUND(I120*H120,2)</f>
        <v>0</v>
      </c>
      <c r="K120" s="214" t="s">
        <v>139</v>
      </c>
      <c r="L120" s="219"/>
      <c r="M120" s="220" t="s">
        <v>22</v>
      </c>
      <c r="N120" s="221" t="s">
        <v>48</v>
      </c>
      <c r="O120" s="82"/>
      <c r="P120" s="203">
        <f>O120*H120</f>
        <v>0</v>
      </c>
      <c r="Q120" s="203">
        <v>0</v>
      </c>
      <c r="R120" s="203">
        <f>Q120*H120</f>
        <v>0</v>
      </c>
      <c r="S120" s="203">
        <v>0</v>
      </c>
      <c r="T120" s="204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205" t="s">
        <v>448</v>
      </c>
      <c r="AT120" s="205" t="s">
        <v>445</v>
      </c>
      <c r="AU120" s="205" t="s">
        <v>23</v>
      </c>
      <c r="AY120" s="15" t="s">
        <v>121</v>
      </c>
      <c r="BE120" s="206">
        <f>IF(N120="základní",J120,0)</f>
        <v>0</v>
      </c>
      <c r="BF120" s="206">
        <f>IF(N120="snížená",J120,0)</f>
        <v>0</v>
      </c>
      <c r="BG120" s="206">
        <f>IF(N120="zákl. přenesená",J120,0)</f>
        <v>0</v>
      </c>
      <c r="BH120" s="206">
        <f>IF(N120="sníž. přenesená",J120,0)</f>
        <v>0</v>
      </c>
      <c r="BI120" s="206">
        <f>IF(N120="nulová",J120,0)</f>
        <v>0</v>
      </c>
      <c r="BJ120" s="15" t="s">
        <v>23</v>
      </c>
      <c r="BK120" s="206">
        <f>ROUND(I120*H120,2)</f>
        <v>0</v>
      </c>
      <c r="BL120" s="15" t="s">
        <v>448</v>
      </c>
      <c r="BM120" s="205" t="s">
        <v>687</v>
      </c>
    </row>
    <row r="121" s="2" customFormat="1" ht="21.75" customHeight="1">
      <c r="A121" s="36"/>
      <c r="B121" s="37"/>
      <c r="C121" s="212" t="s">
        <v>288</v>
      </c>
      <c r="D121" s="212" t="s">
        <v>445</v>
      </c>
      <c r="E121" s="213" t="s">
        <v>688</v>
      </c>
      <c r="F121" s="214" t="s">
        <v>689</v>
      </c>
      <c r="G121" s="215" t="s">
        <v>138</v>
      </c>
      <c r="H121" s="216">
        <v>8</v>
      </c>
      <c r="I121" s="217"/>
      <c r="J121" s="218">
        <f>ROUND(I121*H121,2)</f>
        <v>0</v>
      </c>
      <c r="K121" s="214" t="s">
        <v>139</v>
      </c>
      <c r="L121" s="219"/>
      <c r="M121" s="220" t="s">
        <v>22</v>
      </c>
      <c r="N121" s="221" t="s">
        <v>48</v>
      </c>
      <c r="O121" s="82"/>
      <c r="P121" s="203">
        <f>O121*H121</f>
        <v>0</v>
      </c>
      <c r="Q121" s="203">
        <v>0</v>
      </c>
      <c r="R121" s="203">
        <f>Q121*H121</f>
        <v>0</v>
      </c>
      <c r="S121" s="203">
        <v>0</v>
      </c>
      <c r="T121" s="204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05" t="s">
        <v>448</v>
      </c>
      <c r="AT121" s="205" t="s">
        <v>445</v>
      </c>
      <c r="AU121" s="205" t="s">
        <v>23</v>
      </c>
      <c r="AY121" s="15" t="s">
        <v>121</v>
      </c>
      <c r="BE121" s="206">
        <f>IF(N121="základní",J121,0)</f>
        <v>0</v>
      </c>
      <c r="BF121" s="206">
        <f>IF(N121="snížená",J121,0)</f>
        <v>0</v>
      </c>
      <c r="BG121" s="206">
        <f>IF(N121="zákl. přenesená",J121,0)</f>
        <v>0</v>
      </c>
      <c r="BH121" s="206">
        <f>IF(N121="sníž. přenesená",J121,0)</f>
        <v>0</v>
      </c>
      <c r="BI121" s="206">
        <f>IF(N121="nulová",J121,0)</f>
        <v>0</v>
      </c>
      <c r="BJ121" s="15" t="s">
        <v>23</v>
      </c>
      <c r="BK121" s="206">
        <f>ROUND(I121*H121,2)</f>
        <v>0</v>
      </c>
      <c r="BL121" s="15" t="s">
        <v>448</v>
      </c>
      <c r="BM121" s="205" t="s">
        <v>690</v>
      </c>
    </row>
    <row r="122" s="2" customFormat="1" ht="37.8" customHeight="1">
      <c r="A122" s="36"/>
      <c r="B122" s="37"/>
      <c r="C122" s="212" t="s">
        <v>292</v>
      </c>
      <c r="D122" s="212" t="s">
        <v>445</v>
      </c>
      <c r="E122" s="213" t="s">
        <v>691</v>
      </c>
      <c r="F122" s="214" t="s">
        <v>692</v>
      </c>
      <c r="G122" s="215" t="s">
        <v>138</v>
      </c>
      <c r="H122" s="216">
        <v>4</v>
      </c>
      <c r="I122" s="217"/>
      <c r="J122" s="218">
        <f>ROUND(I122*H122,2)</f>
        <v>0</v>
      </c>
      <c r="K122" s="214" t="s">
        <v>139</v>
      </c>
      <c r="L122" s="219"/>
      <c r="M122" s="220" t="s">
        <v>22</v>
      </c>
      <c r="N122" s="221" t="s">
        <v>48</v>
      </c>
      <c r="O122" s="82"/>
      <c r="P122" s="203">
        <f>O122*H122</f>
        <v>0</v>
      </c>
      <c r="Q122" s="203">
        <v>0</v>
      </c>
      <c r="R122" s="203">
        <f>Q122*H122</f>
        <v>0</v>
      </c>
      <c r="S122" s="203">
        <v>0</v>
      </c>
      <c r="T122" s="204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05" t="s">
        <v>448</v>
      </c>
      <c r="AT122" s="205" t="s">
        <v>445</v>
      </c>
      <c r="AU122" s="205" t="s">
        <v>23</v>
      </c>
      <c r="AY122" s="15" t="s">
        <v>121</v>
      </c>
      <c r="BE122" s="206">
        <f>IF(N122="základní",J122,0)</f>
        <v>0</v>
      </c>
      <c r="BF122" s="206">
        <f>IF(N122="snížená",J122,0)</f>
        <v>0</v>
      </c>
      <c r="BG122" s="206">
        <f>IF(N122="zákl. přenesená",J122,0)</f>
        <v>0</v>
      </c>
      <c r="BH122" s="206">
        <f>IF(N122="sníž. přenesená",J122,0)</f>
        <v>0</v>
      </c>
      <c r="BI122" s="206">
        <f>IF(N122="nulová",J122,0)</f>
        <v>0</v>
      </c>
      <c r="BJ122" s="15" t="s">
        <v>23</v>
      </c>
      <c r="BK122" s="206">
        <f>ROUND(I122*H122,2)</f>
        <v>0</v>
      </c>
      <c r="BL122" s="15" t="s">
        <v>448</v>
      </c>
      <c r="BM122" s="205" t="s">
        <v>693</v>
      </c>
    </row>
    <row r="123" s="2" customFormat="1" ht="33" customHeight="1">
      <c r="A123" s="36"/>
      <c r="B123" s="37"/>
      <c r="C123" s="212" t="s">
        <v>296</v>
      </c>
      <c r="D123" s="212" t="s">
        <v>445</v>
      </c>
      <c r="E123" s="213" t="s">
        <v>694</v>
      </c>
      <c r="F123" s="214" t="s">
        <v>695</v>
      </c>
      <c r="G123" s="215" t="s">
        <v>138</v>
      </c>
      <c r="H123" s="216">
        <v>4</v>
      </c>
      <c r="I123" s="217"/>
      <c r="J123" s="218">
        <f>ROUND(I123*H123,2)</f>
        <v>0</v>
      </c>
      <c r="K123" s="214" t="s">
        <v>139</v>
      </c>
      <c r="L123" s="219"/>
      <c r="M123" s="220" t="s">
        <v>22</v>
      </c>
      <c r="N123" s="221" t="s">
        <v>48</v>
      </c>
      <c r="O123" s="82"/>
      <c r="P123" s="203">
        <f>O123*H123</f>
        <v>0</v>
      </c>
      <c r="Q123" s="203">
        <v>0</v>
      </c>
      <c r="R123" s="203">
        <f>Q123*H123</f>
        <v>0</v>
      </c>
      <c r="S123" s="203">
        <v>0</v>
      </c>
      <c r="T123" s="204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05" t="s">
        <v>448</v>
      </c>
      <c r="AT123" s="205" t="s">
        <v>445</v>
      </c>
      <c r="AU123" s="205" t="s">
        <v>23</v>
      </c>
      <c r="AY123" s="15" t="s">
        <v>121</v>
      </c>
      <c r="BE123" s="206">
        <f>IF(N123="základní",J123,0)</f>
        <v>0</v>
      </c>
      <c r="BF123" s="206">
        <f>IF(N123="snížená",J123,0)</f>
        <v>0</v>
      </c>
      <c r="BG123" s="206">
        <f>IF(N123="zákl. přenesená",J123,0)</f>
        <v>0</v>
      </c>
      <c r="BH123" s="206">
        <f>IF(N123="sníž. přenesená",J123,0)</f>
        <v>0</v>
      </c>
      <c r="BI123" s="206">
        <f>IF(N123="nulová",J123,0)</f>
        <v>0</v>
      </c>
      <c r="BJ123" s="15" t="s">
        <v>23</v>
      </c>
      <c r="BK123" s="206">
        <f>ROUND(I123*H123,2)</f>
        <v>0</v>
      </c>
      <c r="BL123" s="15" t="s">
        <v>448</v>
      </c>
      <c r="BM123" s="205" t="s">
        <v>696</v>
      </c>
    </row>
    <row r="124" s="2" customFormat="1" ht="24.15" customHeight="1">
      <c r="A124" s="36"/>
      <c r="B124" s="37"/>
      <c r="C124" s="212" t="s">
        <v>300</v>
      </c>
      <c r="D124" s="212" t="s">
        <v>445</v>
      </c>
      <c r="E124" s="213" t="s">
        <v>697</v>
      </c>
      <c r="F124" s="214" t="s">
        <v>698</v>
      </c>
      <c r="G124" s="215" t="s">
        <v>138</v>
      </c>
      <c r="H124" s="216">
        <v>4</v>
      </c>
      <c r="I124" s="217"/>
      <c r="J124" s="218">
        <f>ROUND(I124*H124,2)</f>
        <v>0</v>
      </c>
      <c r="K124" s="214" t="s">
        <v>139</v>
      </c>
      <c r="L124" s="219"/>
      <c r="M124" s="220" t="s">
        <v>22</v>
      </c>
      <c r="N124" s="221" t="s">
        <v>48</v>
      </c>
      <c r="O124" s="82"/>
      <c r="P124" s="203">
        <f>O124*H124</f>
        <v>0</v>
      </c>
      <c r="Q124" s="203">
        <v>0</v>
      </c>
      <c r="R124" s="203">
        <f>Q124*H124</f>
        <v>0</v>
      </c>
      <c r="S124" s="203">
        <v>0</v>
      </c>
      <c r="T124" s="204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05" t="s">
        <v>448</v>
      </c>
      <c r="AT124" s="205" t="s">
        <v>445</v>
      </c>
      <c r="AU124" s="205" t="s">
        <v>23</v>
      </c>
      <c r="AY124" s="15" t="s">
        <v>121</v>
      </c>
      <c r="BE124" s="206">
        <f>IF(N124="základní",J124,0)</f>
        <v>0</v>
      </c>
      <c r="BF124" s="206">
        <f>IF(N124="snížená",J124,0)</f>
        <v>0</v>
      </c>
      <c r="BG124" s="206">
        <f>IF(N124="zákl. přenesená",J124,0)</f>
        <v>0</v>
      </c>
      <c r="BH124" s="206">
        <f>IF(N124="sníž. přenesená",J124,0)</f>
        <v>0</v>
      </c>
      <c r="BI124" s="206">
        <f>IF(N124="nulová",J124,0)</f>
        <v>0</v>
      </c>
      <c r="BJ124" s="15" t="s">
        <v>23</v>
      </c>
      <c r="BK124" s="206">
        <f>ROUND(I124*H124,2)</f>
        <v>0</v>
      </c>
      <c r="BL124" s="15" t="s">
        <v>448</v>
      </c>
      <c r="BM124" s="205" t="s">
        <v>699</v>
      </c>
    </row>
    <row r="125" s="2" customFormat="1" ht="37.8" customHeight="1">
      <c r="A125" s="36"/>
      <c r="B125" s="37"/>
      <c r="C125" s="212" t="s">
        <v>304</v>
      </c>
      <c r="D125" s="212" t="s">
        <v>445</v>
      </c>
      <c r="E125" s="213" t="s">
        <v>700</v>
      </c>
      <c r="F125" s="214" t="s">
        <v>701</v>
      </c>
      <c r="G125" s="215" t="s">
        <v>138</v>
      </c>
      <c r="H125" s="216">
        <v>1</v>
      </c>
      <c r="I125" s="217"/>
      <c r="J125" s="218">
        <f>ROUND(I125*H125,2)</f>
        <v>0</v>
      </c>
      <c r="K125" s="214" t="s">
        <v>139</v>
      </c>
      <c r="L125" s="219"/>
      <c r="M125" s="220" t="s">
        <v>22</v>
      </c>
      <c r="N125" s="221" t="s">
        <v>48</v>
      </c>
      <c r="O125" s="82"/>
      <c r="P125" s="203">
        <f>O125*H125</f>
        <v>0</v>
      </c>
      <c r="Q125" s="203">
        <v>0</v>
      </c>
      <c r="R125" s="203">
        <f>Q125*H125</f>
        <v>0</v>
      </c>
      <c r="S125" s="203">
        <v>0</v>
      </c>
      <c r="T125" s="204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05" t="s">
        <v>448</v>
      </c>
      <c r="AT125" s="205" t="s">
        <v>445</v>
      </c>
      <c r="AU125" s="205" t="s">
        <v>23</v>
      </c>
      <c r="AY125" s="15" t="s">
        <v>121</v>
      </c>
      <c r="BE125" s="206">
        <f>IF(N125="základní",J125,0)</f>
        <v>0</v>
      </c>
      <c r="BF125" s="206">
        <f>IF(N125="snížená",J125,0)</f>
        <v>0</v>
      </c>
      <c r="BG125" s="206">
        <f>IF(N125="zákl. přenesená",J125,0)</f>
        <v>0</v>
      </c>
      <c r="BH125" s="206">
        <f>IF(N125="sníž. přenesená",J125,0)</f>
        <v>0</v>
      </c>
      <c r="BI125" s="206">
        <f>IF(N125="nulová",J125,0)</f>
        <v>0</v>
      </c>
      <c r="BJ125" s="15" t="s">
        <v>23</v>
      </c>
      <c r="BK125" s="206">
        <f>ROUND(I125*H125,2)</f>
        <v>0</v>
      </c>
      <c r="BL125" s="15" t="s">
        <v>448</v>
      </c>
      <c r="BM125" s="205" t="s">
        <v>702</v>
      </c>
    </row>
    <row r="126" s="2" customFormat="1" ht="33" customHeight="1">
      <c r="A126" s="36"/>
      <c r="B126" s="37"/>
      <c r="C126" s="212" t="s">
        <v>308</v>
      </c>
      <c r="D126" s="212" t="s">
        <v>445</v>
      </c>
      <c r="E126" s="213" t="s">
        <v>703</v>
      </c>
      <c r="F126" s="214" t="s">
        <v>704</v>
      </c>
      <c r="G126" s="215" t="s">
        <v>138</v>
      </c>
      <c r="H126" s="216">
        <v>1</v>
      </c>
      <c r="I126" s="217"/>
      <c r="J126" s="218">
        <f>ROUND(I126*H126,2)</f>
        <v>0</v>
      </c>
      <c r="K126" s="214" t="s">
        <v>139</v>
      </c>
      <c r="L126" s="219"/>
      <c r="M126" s="220" t="s">
        <v>22</v>
      </c>
      <c r="N126" s="221" t="s">
        <v>48</v>
      </c>
      <c r="O126" s="82"/>
      <c r="P126" s="203">
        <f>O126*H126</f>
        <v>0</v>
      </c>
      <c r="Q126" s="203">
        <v>0</v>
      </c>
      <c r="R126" s="203">
        <f>Q126*H126</f>
        <v>0</v>
      </c>
      <c r="S126" s="203">
        <v>0</v>
      </c>
      <c r="T126" s="204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05" t="s">
        <v>448</v>
      </c>
      <c r="AT126" s="205" t="s">
        <v>445</v>
      </c>
      <c r="AU126" s="205" t="s">
        <v>23</v>
      </c>
      <c r="AY126" s="15" t="s">
        <v>121</v>
      </c>
      <c r="BE126" s="206">
        <f>IF(N126="základní",J126,0)</f>
        <v>0</v>
      </c>
      <c r="BF126" s="206">
        <f>IF(N126="snížená",J126,0)</f>
        <v>0</v>
      </c>
      <c r="BG126" s="206">
        <f>IF(N126="zákl. přenesená",J126,0)</f>
        <v>0</v>
      </c>
      <c r="BH126" s="206">
        <f>IF(N126="sníž. přenesená",J126,0)</f>
        <v>0</v>
      </c>
      <c r="BI126" s="206">
        <f>IF(N126="nulová",J126,0)</f>
        <v>0</v>
      </c>
      <c r="BJ126" s="15" t="s">
        <v>23</v>
      </c>
      <c r="BK126" s="206">
        <f>ROUND(I126*H126,2)</f>
        <v>0</v>
      </c>
      <c r="BL126" s="15" t="s">
        <v>448</v>
      </c>
      <c r="BM126" s="205" t="s">
        <v>705</v>
      </c>
    </row>
    <row r="127" s="2" customFormat="1" ht="33" customHeight="1">
      <c r="A127" s="36"/>
      <c r="B127" s="37"/>
      <c r="C127" s="212" t="s">
        <v>312</v>
      </c>
      <c r="D127" s="212" t="s">
        <v>445</v>
      </c>
      <c r="E127" s="213" t="s">
        <v>706</v>
      </c>
      <c r="F127" s="214" t="s">
        <v>707</v>
      </c>
      <c r="G127" s="215" t="s">
        <v>138</v>
      </c>
      <c r="H127" s="216">
        <v>4</v>
      </c>
      <c r="I127" s="217"/>
      <c r="J127" s="218">
        <f>ROUND(I127*H127,2)</f>
        <v>0</v>
      </c>
      <c r="K127" s="214" t="s">
        <v>139</v>
      </c>
      <c r="L127" s="219"/>
      <c r="M127" s="220" t="s">
        <v>22</v>
      </c>
      <c r="N127" s="221" t="s">
        <v>48</v>
      </c>
      <c r="O127" s="82"/>
      <c r="P127" s="203">
        <f>O127*H127</f>
        <v>0</v>
      </c>
      <c r="Q127" s="203">
        <v>0</v>
      </c>
      <c r="R127" s="203">
        <f>Q127*H127</f>
        <v>0</v>
      </c>
      <c r="S127" s="203">
        <v>0</v>
      </c>
      <c r="T127" s="204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05" t="s">
        <v>448</v>
      </c>
      <c r="AT127" s="205" t="s">
        <v>445</v>
      </c>
      <c r="AU127" s="205" t="s">
        <v>23</v>
      </c>
      <c r="AY127" s="15" t="s">
        <v>121</v>
      </c>
      <c r="BE127" s="206">
        <f>IF(N127="základní",J127,0)</f>
        <v>0</v>
      </c>
      <c r="BF127" s="206">
        <f>IF(N127="snížená",J127,0)</f>
        <v>0</v>
      </c>
      <c r="BG127" s="206">
        <f>IF(N127="zákl. přenesená",J127,0)</f>
        <v>0</v>
      </c>
      <c r="BH127" s="206">
        <f>IF(N127="sníž. přenesená",J127,0)</f>
        <v>0</v>
      </c>
      <c r="BI127" s="206">
        <f>IF(N127="nulová",J127,0)</f>
        <v>0</v>
      </c>
      <c r="BJ127" s="15" t="s">
        <v>23</v>
      </c>
      <c r="BK127" s="206">
        <f>ROUND(I127*H127,2)</f>
        <v>0</v>
      </c>
      <c r="BL127" s="15" t="s">
        <v>448</v>
      </c>
      <c r="BM127" s="205" t="s">
        <v>708</v>
      </c>
    </row>
    <row r="128" s="2" customFormat="1" ht="33" customHeight="1">
      <c r="A128" s="36"/>
      <c r="B128" s="37"/>
      <c r="C128" s="212" t="s">
        <v>316</v>
      </c>
      <c r="D128" s="212" t="s">
        <v>445</v>
      </c>
      <c r="E128" s="213" t="s">
        <v>709</v>
      </c>
      <c r="F128" s="214" t="s">
        <v>710</v>
      </c>
      <c r="G128" s="215" t="s">
        <v>138</v>
      </c>
      <c r="H128" s="216">
        <v>1</v>
      </c>
      <c r="I128" s="217"/>
      <c r="J128" s="218">
        <f>ROUND(I128*H128,2)</f>
        <v>0</v>
      </c>
      <c r="K128" s="214" t="s">
        <v>139</v>
      </c>
      <c r="L128" s="219"/>
      <c r="M128" s="220" t="s">
        <v>22</v>
      </c>
      <c r="N128" s="221" t="s">
        <v>48</v>
      </c>
      <c r="O128" s="82"/>
      <c r="P128" s="203">
        <f>O128*H128</f>
        <v>0</v>
      </c>
      <c r="Q128" s="203">
        <v>0</v>
      </c>
      <c r="R128" s="203">
        <f>Q128*H128</f>
        <v>0</v>
      </c>
      <c r="S128" s="203">
        <v>0</v>
      </c>
      <c r="T128" s="204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05" t="s">
        <v>448</v>
      </c>
      <c r="AT128" s="205" t="s">
        <v>445</v>
      </c>
      <c r="AU128" s="205" t="s">
        <v>23</v>
      </c>
      <c r="AY128" s="15" t="s">
        <v>121</v>
      </c>
      <c r="BE128" s="206">
        <f>IF(N128="základní",J128,0)</f>
        <v>0</v>
      </c>
      <c r="BF128" s="206">
        <f>IF(N128="snížená",J128,0)</f>
        <v>0</v>
      </c>
      <c r="BG128" s="206">
        <f>IF(N128="zákl. přenesená",J128,0)</f>
        <v>0</v>
      </c>
      <c r="BH128" s="206">
        <f>IF(N128="sníž. přenesená",J128,0)</f>
        <v>0</v>
      </c>
      <c r="BI128" s="206">
        <f>IF(N128="nulová",J128,0)</f>
        <v>0</v>
      </c>
      <c r="BJ128" s="15" t="s">
        <v>23</v>
      </c>
      <c r="BK128" s="206">
        <f>ROUND(I128*H128,2)</f>
        <v>0</v>
      </c>
      <c r="BL128" s="15" t="s">
        <v>448</v>
      </c>
      <c r="BM128" s="205" t="s">
        <v>711</v>
      </c>
    </row>
    <row r="129" s="2" customFormat="1" ht="37.8" customHeight="1">
      <c r="A129" s="36"/>
      <c r="B129" s="37"/>
      <c r="C129" s="212" t="s">
        <v>320</v>
      </c>
      <c r="D129" s="212" t="s">
        <v>445</v>
      </c>
      <c r="E129" s="213" t="s">
        <v>712</v>
      </c>
      <c r="F129" s="214" t="s">
        <v>713</v>
      </c>
      <c r="G129" s="215" t="s">
        <v>138</v>
      </c>
      <c r="H129" s="216">
        <v>1</v>
      </c>
      <c r="I129" s="217"/>
      <c r="J129" s="218">
        <f>ROUND(I129*H129,2)</f>
        <v>0</v>
      </c>
      <c r="K129" s="214" t="s">
        <v>139</v>
      </c>
      <c r="L129" s="219"/>
      <c r="M129" s="220" t="s">
        <v>22</v>
      </c>
      <c r="N129" s="221" t="s">
        <v>48</v>
      </c>
      <c r="O129" s="82"/>
      <c r="P129" s="203">
        <f>O129*H129</f>
        <v>0</v>
      </c>
      <c r="Q129" s="203">
        <v>0</v>
      </c>
      <c r="R129" s="203">
        <f>Q129*H129</f>
        <v>0</v>
      </c>
      <c r="S129" s="203">
        <v>0</v>
      </c>
      <c r="T129" s="204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05" t="s">
        <v>448</v>
      </c>
      <c r="AT129" s="205" t="s">
        <v>445</v>
      </c>
      <c r="AU129" s="205" t="s">
        <v>23</v>
      </c>
      <c r="AY129" s="15" t="s">
        <v>121</v>
      </c>
      <c r="BE129" s="206">
        <f>IF(N129="základní",J129,0)</f>
        <v>0</v>
      </c>
      <c r="BF129" s="206">
        <f>IF(N129="snížená",J129,0)</f>
        <v>0</v>
      </c>
      <c r="BG129" s="206">
        <f>IF(N129="zákl. přenesená",J129,0)</f>
        <v>0</v>
      </c>
      <c r="BH129" s="206">
        <f>IF(N129="sníž. přenesená",J129,0)</f>
        <v>0</v>
      </c>
      <c r="BI129" s="206">
        <f>IF(N129="nulová",J129,0)</f>
        <v>0</v>
      </c>
      <c r="BJ129" s="15" t="s">
        <v>23</v>
      </c>
      <c r="BK129" s="206">
        <f>ROUND(I129*H129,2)</f>
        <v>0</v>
      </c>
      <c r="BL129" s="15" t="s">
        <v>448</v>
      </c>
      <c r="BM129" s="205" t="s">
        <v>714</v>
      </c>
    </row>
    <row r="130" s="2" customFormat="1" ht="24.15" customHeight="1">
      <c r="A130" s="36"/>
      <c r="B130" s="37"/>
      <c r="C130" s="212" t="s">
        <v>324</v>
      </c>
      <c r="D130" s="212" t="s">
        <v>445</v>
      </c>
      <c r="E130" s="213" t="s">
        <v>715</v>
      </c>
      <c r="F130" s="214" t="s">
        <v>716</v>
      </c>
      <c r="G130" s="215" t="s">
        <v>138</v>
      </c>
      <c r="H130" s="216">
        <v>2</v>
      </c>
      <c r="I130" s="217"/>
      <c r="J130" s="218">
        <f>ROUND(I130*H130,2)</f>
        <v>0</v>
      </c>
      <c r="K130" s="214" t="s">
        <v>139</v>
      </c>
      <c r="L130" s="219"/>
      <c r="M130" s="220" t="s">
        <v>22</v>
      </c>
      <c r="N130" s="221" t="s">
        <v>48</v>
      </c>
      <c r="O130" s="82"/>
      <c r="P130" s="203">
        <f>O130*H130</f>
        <v>0</v>
      </c>
      <c r="Q130" s="203">
        <v>0</v>
      </c>
      <c r="R130" s="203">
        <f>Q130*H130</f>
        <v>0</v>
      </c>
      <c r="S130" s="203">
        <v>0</v>
      </c>
      <c r="T130" s="204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05" t="s">
        <v>448</v>
      </c>
      <c r="AT130" s="205" t="s">
        <v>445</v>
      </c>
      <c r="AU130" s="205" t="s">
        <v>23</v>
      </c>
      <c r="AY130" s="15" t="s">
        <v>121</v>
      </c>
      <c r="BE130" s="206">
        <f>IF(N130="základní",J130,0)</f>
        <v>0</v>
      </c>
      <c r="BF130" s="206">
        <f>IF(N130="snížená",J130,0)</f>
        <v>0</v>
      </c>
      <c r="BG130" s="206">
        <f>IF(N130="zákl. přenesená",J130,0)</f>
        <v>0</v>
      </c>
      <c r="BH130" s="206">
        <f>IF(N130="sníž. přenesená",J130,0)</f>
        <v>0</v>
      </c>
      <c r="BI130" s="206">
        <f>IF(N130="nulová",J130,0)</f>
        <v>0</v>
      </c>
      <c r="BJ130" s="15" t="s">
        <v>23</v>
      </c>
      <c r="BK130" s="206">
        <f>ROUND(I130*H130,2)</f>
        <v>0</v>
      </c>
      <c r="BL130" s="15" t="s">
        <v>448</v>
      </c>
      <c r="BM130" s="205" t="s">
        <v>717</v>
      </c>
    </row>
    <row r="131" s="2" customFormat="1" ht="21.75" customHeight="1">
      <c r="A131" s="36"/>
      <c r="B131" s="37"/>
      <c r="C131" s="212" t="s">
        <v>328</v>
      </c>
      <c r="D131" s="212" t="s">
        <v>445</v>
      </c>
      <c r="E131" s="213" t="s">
        <v>718</v>
      </c>
      <c r="F131" s="214" t="s">
        <v>719</v>
      </c>
      <c r="G131" s="215" t="s">
        <v>138</v>
      </c>
      <c r="H131" s="216">
        <v>1</v>
      </c>
      <c r="I131" s="217"/>
      <c r="J131" s="218">
        <f>ROUND(I131*H131,2)</f>
        <v>0</v>
      </c>
      <c r="K131" s="214" t="s">
        <v>139</v>
      </c>
      <c r="L131" s="219"/>
      <c r="M131" s="220" t="s">
        <v>22</v>
      </c>
      <c r="N131" s="221" t="s">
        <v>48</v>
      </c>
      <c r="O131" s="82"/>
      <c r="P131" s="203">
        <f>O131*H131</f>
        <v>0</v>
      </c>
      <c r="Q131" s="203">
        <v>0</v>
      </c>
      <c r="R131" s="203">
        <f>Q131*H131</f>
        <v>0</v>
      </c>
      <c r="S131" s="203">
        <v>0</v>
      </c>
      <c r="T131" s="204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05" t="s">
        <v>448</v>
      </c>
      <c r="AT131" s="205" t="s">
        <v>445</v>
      </c>
      <c r="AU131" s="205" t="s">
        <v>23</v>
      </c>
      <c r="AY131" s="15" t="s">
        <v>121</v>
      </c>
      <c r="BE131" s="206">
        <f>IF(N131="základní",J131,0)</f>
        <v>0</v>
      </c>
      <c r="BF131" s="206">
        <f>IF(N131="snížená",J131,0)</f>
        <v>0</v>
      </c>
      <c r="BG131" s="206">
        <f>IF(N131="zákl. přenesená",J131,0)</f>
        <v>0</v>
      </c>
      <c r="BH131" s="206">
        <f>IF(N131="sníž. přenesená",J131,0)</f>
        <v>0</v>
      </c>
      <c r="BI131" s="206">
        <f>IF(N131="nulová",J131,0)</f>
        <v>0</v>
      </c>
      <c r="BJ131" s="15" t="s">
        <v>23</v>
      </c>
      <c r="BK131" s="206">
        <f>ROUND(I131*H131,2)</f>
        <v>0</v>
      </c>
      <c r="BL131" s="15" t="s">
        <v>448</v>
      </c>
      <c r="BM131" s="205" t="s">
        <v>720</v>
      </c>
    </row>
    <row r="132" s="2" customFormat="1" ht="24.15" customHeight="1">
      <c r="A132" s="36"/>
      <c r="B132" s="37"/>
      <c r="C132" s="212" t="s">
        <v>332</v>
      </c>
      <c r="D132" s="212" t="s">
        <v>445</v>
      </c>
      <c r="E132" s="213" t="s">
        <v>721</v>
      </c>
      <c r="F132" s="214" t="s">
        <v>722</v>
      </c>
      <c r="G132" s="215" t="s">
        <v>138</v>
      </c>
      <c r="H132" s="216">
        <v>8</v>
      </c>
      <c r="I132" s="217"/>
      <c r="J132" s="218">
        <f>ROUND(I132*H132,2)</f>
        <v>0</v>
      </c>
      <c r="K132" s="214" t="s">
        <v>139</v>
      </c>
      <c r="L132" s="219"/>
      <c r="M132" s="220" t="s">
        <v>22</v>
      </c>
      <c r="N132" s="221" t="s">
        <v>48</v>
      </c>
      <c r="O132" s="82"/>
      <c r="P132" s="203">
        <f>O132*H132</f>
        <v>0</v>
      </c>
      <c r="Q132" s="203">
        <v>0</v>
      </c>
      <c r="R132" s="203">
        <f>Q132*H132</f>
        <v>0</v>
      </c>
      <c r="S132" s="203">
        <v>0</v>
      </c>
      <c r="T132" s="204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05" t="s">
        <v>448</v>
      </c>
      <c r="AT132" s="205" t="s">
        <v>445</v>
      </c>
      <c r="AU132" s="205" t="s">
        <v>23</v>
      </c>
      <c r="AY132" s="15" t="s">
        <v>121</v>
      </c>
      <c r="BE132" s="206">
        <f>IF(N132="základní",J132,0)</f>
        <v>0</v>
      </c>
      <c r="BF132" s="206">
        <f>IF(N132="snížená",J132,0)</f>
        <v>0</v>
      </c>
      <c r="BG132" s="206">
        <f>IF(N132="zákl. přenesená",J132,0)</f>
        <v>0</v>
      </c>
      <c r="BH132" s="206">
        <f>IF(N132="sníž. přenesená",J132,0)</f>
        <v>0</v>
      </c>
      <c r="BI132" s="206">
        <f>IF(N132="nulová",J132,0)</f>
        <v>0</v>
      </c>
      <c r="BJ132" s="15" t="s">
        <v>23</v>
      </c>
      <c r="BK132" s="206">
        <f>ROUND(I132*H132,2)</f>
        <v>0</v>
      </c>
      <c r="BL132" s="15" t="s">
        <v>448</v>
      </c>
      <c r="BM132" s="205" t="s">
        <v>723</v>
      </c>
    </row>
    <row r="133" s="2" customFormat="1" ht="24.15" customHeight="1">
      <c r="A133" s="36"/>
      <c r="B133" s="37"/>
      <c r="C133" s="194" t="s">
        <v>336</v>
      </c>
      <c r="D133" s="194" t="s">
        <v>122</v>
      </c>
      <c r="E133" s="195" t="s">
        <v>724</v>
      </c>
      <c r="F133" s="196" t="s">
        <v>725</v>
      </c>
      <c r="G133" s="197" t="s">
        <v>564</v>
      </c>
      <c r="H133" s="198">
        <v>120</v>
      </c>
      <c r="I133" s="199"/>
      <c r="J133" s="200">
        <f>ROUND(I133*H133,2)</f>
        <v>0</v>
      </c>
      <c r="K133" s="196" t="s">
        <v>22</v>
      </c>
      <c r="L133" s="42"/>
      <c r="M133" s="207" t="s">
        <v>22</v>
      </c>
      <c r="N133" s="208" t="s">
        <v>48</v>
      </c>
      <c r="O133" s="209"/>
      <c r="P133" s="210">
        <f>O133*H133</f>
        <v>0</v>
      </c>
      <c r="Q133" s="210">
        <v>0</v>
      </c>
      <c r="R133" s="210">
        <f>Q133*H133</f>
        <v>0</v>
      </c>
      <c r="S133" s="210">
        <v>0</v>
      </c>
      <c r="T133" s="211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05" t="s">
        <v>120</v>
      </c>
      <c r="AT133" s="205" t="s">
        <v>122</v>
      </c>
      <c r="AU133" s="205" t="s">
        <v>23</v>
      </c>
      <c r="AY133" s="15" t="s">
        <v>121</v>
      </c>
      <c r="BE133" s="206">
        <f>IF(N133="základní",J133,0)</f>
        <v>0</v>
      </c>
      <c r="BF133" s="206">
        <f>IF(N133="snížená",J133,0)</f>
        <v>0</v>
      </c>
      <c r="BG133" s="206">
        <f>IF(N133="zákl. přenesená",J133,0)</f>
        <v>0</v>
      </c>
      <c r="BH133" s="206">
        <f>IF(N133="sníž. přenesená",J133,0)</f>
        <v>0</v>
      </c>
      <c r="BI133" s="206">
        <f>IF(N133="nulová",J133,0)</f>
        <v>0</v>
      </c>
      <c r="BJ133" s="15" t="s">
        <v>23</v>
      </c>
      <c r="BK133" s="206">
        <f>ROUND(I133*H133,2)</f>
        <v>0</v>
      </c>
      <c r="BL133" s="15" t="s">
        <v>120</v>
      </c>
      <c r="BM133" s="205" t="s">
        <v>726</v>
      </c>
    </row>
    <row r="134" s="2" customFormat="1" ht="6.96" customHeight="1">
      <c r="A134" s="36"/>
      <c r="B134" s="57"/>
      <c r="C134" s="58"/>
      <c r="D134" s="58"/>
      <c r="E134" s="58"/>
      <c r="F134" s="58"/>
      <c r="G134" s="58"/>
      <c r="H134" s="58"/>
      <c r="I134" s="58"/>
      <c r="J134" s="58"/>
      <c r="K134" s="58"/>
      <c r="L134" s="42"/>
      <c r="M134" s="36"/>
      <c r="O134" s="36"/>
      <c r="P134" s="36"/>
      <c r="Q134" s="36"/>
      <c r="R134" s="36"/>
      <c r="S134" s="36"/>
      <c r="T134" s="36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</row>
  </sheetData>
  <sheetProtection sheet="1" autoFilter="0" formatColumns="0" formatRows="0" objects="1" scenarios="1" spinCount="100000" saltValue="+dktgtjFwpdA2zLlo05n2WXNxrmIlJeQXDwgiNODpEUGTKlDz96vghkIx40DyLWdovjmi87SWl1DH+mTbF4Gyw==" hashValue="ei86X5gCOdz58mjCLrj4NfcNHSAEfQrj+mEPbCVhy/wG/IUl3DFS3rEgt1DIK7xFTzTKHnL+kg/cjWqzcKzRFA==" algorithmName="SHA-512" password="CC35"/>
  <autoFilter ref="C79:K133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95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8"/>
      <c r="AT3" s="15" t="s">
        <v>86</v>
      </c>
    </row>
    <row r="4" s="1" customFormat="1" ht="24.96" customHeight="1">
      <c r="B4" s="18"/>
      <c r="D4" s="128" t="s">
        <v>96</v>
      </c>
      <c r="L4" s="18"/>
      <c r="M4" s="12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0" t="s">
        <v>16</v>
      </c>
      <c r="L6" s="18"/>
    </row>
    <row r="7" s="1" customFormat="1" ht="26.25" customHeight="1">
      <c r="B7" s="18"/>
      <c r="E7" s="131" t="str">
        <f>'Rekapitulace zakázky'!K6</f>
        <v>Údržba, opravy a odstraňování závad u SSZT 2022-2023 - KB a kompresoroven</v>
      </c>
      <c r="F7" s="130"/>
      <c r="G7" s="130"/>
      <c r="H7" s="130"/>
      <c r="L7" s="18"/>
    </row>
    <row r="8" s="2" customFormat="1" ht="12" customHeight="1">
      <c r="A8" s="36"/>
      <c r="B8" s="42"/>
      <c r="C8" s="36"/>
      <c r="D8" s="130" t="s">
        <v>97</v>
      </c>
      <c r="E8" s="36"/>
      <c r="F8" s="36"/>
      <c r="G8" s="36"/>
      <c r="H8" s="36"/>
      <c r="I8" s="36"/>
      <c r="J8" s="36"/>
      <c r="K8" s="36"/>
      <c r="L8" s="13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3" t="s">
        <v>727</v>
      </c>
      <c r="F9" s="36"/>
      <c r="G9" s="36"/>
      <c r="H9" s="36"/>
      <c r="I9" s="36"/>
      <c r="J9" s="36"/>
      <c r="K9" s="36"/>
      <c r="L9" s="13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3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0" t="s">
        <v>19</v>
      </c>
      <c r="E11" s="36"/>
      <c r="F11" s="134" t="s">
        <v>20</v>
      </c>
      <c r="G11" s="36"/>
      <c r="H11" s="36"/>
      <c r="I11" s="130" t="s">
        <v>21</v>
      </c>
      <c r="J11" s="134" t="s">
        <v>22</v>
      </c>
      <c r="K11" s="36"/>
      <c r="L11" s="13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0" t="s">
        <v>24</v>
      </c>
      <c r="E12" s="36"/>
      <c r="F12" s="134" t="s">
        <v>25</v>
      </c>
      <c r="G12" s="36"/>
      <c r="H12" s="36"/>
      <c r="I12" s="130" t="s">
        <v>26</v>
      </c>
      <c r="J12" s="135" t="str">
        <f>'Rekapitulace zakázky'!AN8</f>
        <v>28. 2. 2022</v>
      </c>
      <c r="K12" s="36"/>
      <c r="L12" s="13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3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0" t="s">
        <v>30</v>
      </c>
      <c r="E14" s="36"/>
      <c r="F14" s="36"/>
      <c r="G14" s="36"/>
      <c r="H14" s="36"/>
      <c r="I14" s="130" t="s">
        <v>31</v>
      </c>
      <c r="J14" s="134" t="s">
        <v>22</v>
      </c>
      <c r="K14" s="36"/>
      <c r="L14" s="13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4" t="s">
        <v>32</v>
      </c>
      <c r="F15" s="36"/>
      <c r="G15" s="36"/>
      <c r="H15" s="36"/>
      <c r="I15" s="130" t="s">
        <v>33</v>
      </c>
      <c r="J15" s="134" t="s">
        <v>22</v>
      </c>
      <c r="K15" s="36"/>
      <c r="L15" s="13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3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0" t="s">
        <v>34</v>
      </c>
      <c r="E17" s="36"/>
      <c r="F17" s="36"/>
      <c r="G17" s="36"/>
      <c r="H17" s="36"/>
      <c r="I17" s="130" t="s">
        <v>31</v>
      </c>
      <c r="J17" s="31" t="str">
        <f>'Rekapitulace zakázky'!AN13</f>
        <v>Vyplň údaj</v>
      </c>
      <c r="K17" s="36"/>
      <c r="L17" s="13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zakázky'!E14</f>
        <v>Vyplň údaj</v>
      </c>
      <c r="F18" s="134"/>
      <c r="G18" s="134"/>
      <c r="H18" s="134"/>
      <c r="I18" s="130" t="s">
        <v>33</v>
      </c>
      <c r="J18" s="31" t="str">
        <f>'Rekapitulace zakázky'!AN14</f>
        <v>Vyplň údaj</v>
      </c>
      <c r="K18" s="36"/>
      <c r="L18" s="13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3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0" t="s">
        <v>36</v>
      </c>
      <c r="E20" s="36"/>
      <c r="F20" s="36"/>
      <c r="G20" s="36"/>
      <c r="H20" s="36"/>
      <c r="I20" s="130" t="s">
        <v>31</v>
      </c>
      <c r="J20" s="134" t="s">
        <v>22</v>
      </c>
      <c r="K20" s="36"/>
      <c r="L20" s="13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4" t="s">
        <v>37</v>
      </c>
      <c r="F21" s="36"/>
      <c r="G21" s="36"/>
      <c r="H21" s="36"/>
      <c r="I21" s="130" t="s">
        <v>33</v>
      </c>
      <c r="J21" s="134" t="s">
        <v>22</v>
      </c>
      <c r="K21" s="36"/>
      <c r="L21" s="13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3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0" t="s">
        <v>39</v>
      </c>
      <c r="E23" s="36"/>
      <c r="F23" s="36"/>
      <c r="G23" s="36"/>
      <c r="H23" s="36"/>
      <c r="I23" s="130" t="s">
        <v>31</v>
      </c>
      <c r="J23" s="134" t="s">
        <v>22</v>
      </c>
      <c r="K23" s="36"/>
      <c r="L23" s="13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4" t="s">
        <v>40</v>
      </c>
      <c r="F24" s="36"/>
      <c r="G24" s="36"/>
      <c r="H24" s="36"/>
      <c r="I24" s="130" t="s">
        <v>33</v>
      </c>
      <c r="J24" s="134" t="s">
        <v>22</v>
      </c>
      <c r="K24" s="36"/>
      <c r="L24" s="13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3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0" t="s">
        <v>41</v>
      </c>
      <c r="E26" s="36"/>
      <c r="F26" s="36"/>
      <c r="G26" s="36"/>
      <c r="H26" s="36"/>
      <c r="I26" s="36"/>
      <c r="J26" s="36"/>
      <c r="K26" s="36"/>
      <c r="L26" s="13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6"/>
      <c r="B27" s="137"/>
      <c r="C27" s="136"/>
      <c r="D27" s="136"/>
      <c r="E27" s="138" t="s">
        <v>22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3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0"/>
      <c r="E29" s="140"/>
      <c r="F29" s="140"/>
      <c r="G29" s="140"/>
      <c r="H29" s="140"/>
      <c r="I29" s="140"/>
      <c r="J29" s="140"/>
      <c r="K29" s="140"/>
      <c r="L29" s="13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1" t="s">
        <v>43</v>
      </c>
      <c r="E30" s="36"/>
      <c r="F30" s="36"/>
      <c r="G30" s="36"/>
      <c r="H30" s="36"/>
      <c r="I30" s="36"/>
      <c r="J30" s="142">
        <f>ROUND(J81, 2)</f>
        <v>0</v>
      </c>
      <c r="K30" s="36"/>
      <c r="L30" s="13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0"/>
      <c r="E31" s="140"/>
      <c r="F31" s="140"/>
      <c r="G31" s="140"/>
      <c r="H31" s="140"/>
      <c r="I31" s="140"/>
      <c r="J31" s="140"/>
      <c r="K31" s="140"/>
      <c r="L31" s="13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3" t="s">
        <v>45</v>
      </c>
      <c r="G32" s="36"/>
      <c r="H32" s="36"/>
      <c r="I32" s="143" t="s">
        <v>44</v>
      </c>
      <c r="J32" s="143" t="s">
        <v>46</v>
      </c>
      <c r="K32" s="36"/>
      <c r="L32" s="13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4" t="s">
        <v>47</v>
      </c>
      <c r="E33" s="130" t="s">
        <v>48</v>
      </c>
      <c r="F33" s="145">
        <f>ROUND((SUM(BE81:BE85)),  2)</f>
        <v>0</v>
      </c>
      <c r="G33" s="36"/>
      <c r="H33" s="36"/>
      <c r="I33" s="146">
        <v>0.20999999999999999</v>
      </c>
      <c r="J33" s="145">
        <f>ROUND(((SUM(BE81:BE85))*I33),  2)</f>
        <v>0</v>
      </c>
      <c r="K33" s="36"/>
      <c r="L33" s="13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0" t="s">
        <v>49</v>
      </c>
      <c r="F34" s="145">
        <f>ROUND((SUM(BF81:BF85)),  2)</f>
        <v>0</v>
      </c>
      <c r="G34" s="36"/>
      <c r="H34" s="36"/>
      <c r="I34" s="146">
        <v>0.14999999999999999</v>
      </c>
      <c r="J34" s="145">
        <f>ROUND(((SUM(BF81:BF85))*I34),  2)</f>
        <v>0</v>
      </c>
      <c r="K34" s="36"/>
      <c r="L34" s="13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0" t="s">
        <v>50</v>
      </c>
      <c r="F35" s="145">
        <f>ROUND((SUM(BG81:BG85)),  2)</f>
        <v>0</v>
      </c>
      <c r="G35" s="36"/>
      <c r="H35" s="36"/>
      <c r="I35" s="146">
        <v>0.20999999999999999</v>
      </c>
      <c r="J35" s="145">
        <f>0</f>
        <v>0</v>
      </c>
      <c r="K35" s="36"/>
      <c r="L35" s="13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0" t="s">
        <v>51</v>
      </c>
      <c r="F36" s="145">
        <f>ROUND((SUM(BH81:BH85)),  2)</f>
        <v>0</v>
      </c>
      <c r="G36" s="36"/>
      <c r="H36" s="36"/>
      <c r="I36" s="146">
        <v>0.14999999999999999</v>
      </c>
      <c r="J36" s="145">
        <f>0</f>
        <v>0</v>
      </c>
      <c r="K36" s="36"/>
      <c r="L36" s="13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0" t="s">
        <v>52</v>
      </c>
      <c r="F37" s="145">
        <f>ROUND((SUM(BI81:BI85)),  2)</f>
        <v>0</v>
      </c>
      <c r="G37" s="36"/>
      <c r="H37" s="36"/>
      <c r="I37" s="146">
        <v>0</v>
      </c>
      <c r="J37" s="145">
        <f>0</f>
        <v>0</v>
      </c>
      <c r="K37" s="36"/>
      <c r="L37" s="13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3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7"/>
      <c r="D39" s="148" t="s">
        <v>53</v>
      </c>
      <c r="E39" s="149"/>
      <c r="F39" s="149"/>
      <c r="G39" s="150" t="s">
        <v>54</v>
      </c>
      <c r="H39" s="151" t="s">
        <v>55</v>
      </c>
      <c r="I39" s="149"/>
      <c r="J39" s="152">
        <f>SUM(J30:J37)</f>
        <v>0</v>
      </c>
      <c r="K39" s="153"/>
      <c r="L39" s="13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99</v>
      </c>
      <c r="D45" s="38"/>
      <c r="E45" s="38"/>
      <c r="F45" s="38"/>
      <c r="G45" s="38"/>
      <c r="H45" s="38"/>
      <c r="I45" s="38"/>
      <c r="J45" s="38"/>
      <c r="K45" s="38"/>
      <c r="L45" s="13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3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3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26.25" customHeight="1">
      <c r="A48" s="36"/>
      <c r="B48" s="37"/>
      <c r="C48" s="38"/>
      <c r="D48" s="38"/>
      <c r="E48" s="158" t="str">
        <f>E7</f>
        <v>Údržba, opravy a odstraňování závad u SSZT 2022-2023 - KB a kompresoroven</v>
      </c>
      <c r="F48" s="30"/>
      <c r="G48" s="30"/>
      <c r="H48" s="30"/>
      <c r="I48" s="38"/>
      <c r="J48" s="38"/>
      <c r="K48" s="38"/>
      <c r="L48" s="13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97</v>
      </c>
      <c r="D49" s="38"/>
      <c r="E49" s="38"/>
      <c r="F49" s="38"/>
      <c r="G49" s="38"/>
      <c r="H49" s="38"/>
      <c r="I49" s="38"/>
      <c r="J49" s="38"/>
      <c r="K49" s="38"/>
      <c r="L49" s="13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VON - -</v>
      </c>
      <c r="F50" s="38"/>
      <c r="G50" s="38"/>
      <c r="H50" s="38"/>
      <c r="I50" s="38"/>
      <c r="J50" s="38"/>
      <c r="K50" s="38"/>
      <c r="L50" s="13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3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24</v>
      </c>
      <c r="D52" s="38"/>
      <c r="E52" s="38"/>
      <c r="F52" s="25" t="str">
        <f>F12</f>
        <v>Oblastní ředitelství Ostrava</v>
      </c>
      <c r="G52" s="38"/>
      <c r="H52" s="38"/>
      <c r="I52" s="30" t="s">
        <v>26</v>
      </c>
      <c r="J52" s="70" t="str">
        <f>IF(J12="","",J12)</f>
        <v>28. 2. 2022</v>
      </c>
      <c r="K52" s="38"/>
      <c r="L52" s="13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3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30</v>
      </c>
      <c r="D54" s="38"/>
      <c r="E54" s="38"/>
      <c r="F54" s="25" t="str">
        <f>E15</f>
        <v>Správa železnic, státní organizace</v>
      </c>
      <c r="G54" s="38"/>
      <c r="H54" s="38"/>
      <c r="I54" s="30" t="s">
        <v>36</v>
      </c>
      <c r="J54" s="34" t="str">
        <f>E21</f>
        <v xml:space="preserve"> </v>
      </c>
      <c r="K54" s="38"/>
      <c r="L54" s="13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25.65" customHeight="1">
      <c r="A55" s="36"/>
      <c r="B55" s="37"/>
      <c r="C55" s="30" t="s">
        <v>34</v>
      </c>
      <c r="D55" s="38"/>
      <c r="E55" s="38"/>
      <c r="F55" s="25" t="str">
        <f>IF(E18="","",E18)</f>
        <v>Vyplň údaj</v>
      </c>
      <c r="G55" s="38"/>
      <c r="H55" s="38"/>
      <c r="I55" s="30" t="s">
        <v>39</v>
      </c>
      <c r="J55" s="34" t="str">
        <f>E24</f>
        <v>Ing. Hodulová Michaela</v>
      </c>
      <c r="K55" s="38"/>
      <c r="L55" s="13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3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9" t="s">
        <v>100</v>
      </c>
      <c r="D57" s="160"/>
      <c r="E57" s="160"/>
      <c r="F57" s="160"/>
      <c r="G57" s="160"/>
      <c r="H57" s="160"/>
      <c r="I57" s="160"/>
      <c r="J57" s="161" t="s">
        <v>101</v>
      </c>
      <c r="K57" s="160"/>
      <c r="L57" s="13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3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62" t="s">
        <v>75</v>
      </c>
      <c r="D59" s="38"/>
      <c r="E59" s="38"/>
      <c r="F59" s="38"/>
      <c r="G59" s="38"/>
      <c r="H59" s="38"/>
      <c r="I59" s="38"/>
      <c r="J59" s="100">
        <f>J81</f>
        <v>0</v>
      </c>
      <c r="K59" s="38"/>
      <c r="L59" s="13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102</v>
      </c>
    </row>
    <row r="60" s="9" customFormat="1" ht="24.96" customHeight="1">
      <c r="A60" s="9"/>
      <c r="B60" s="163"/>
      <c r="C60" s="164"/>
      <c r="D60" s="165" t="s">
        <v>728</v>
      </c>
      <c r="E60" s="166"/>
      <c r="F60" s="166"/>
      <c r="G60" s="166"/>
      <c r="H60" s="166"/>
      <c r="I60" s="166"/>
      <c r="J60" s="167">
        <f>J82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22"/>
      <c r="C61" s="223"/>
      <c r="D61" s="224" t="s">
        <v>729</v>
      </c>
      <c r="E61" s="225"/>
      <c r="F61" s="225"/>
      <c r="G61" s="225"/>
      <c r="H61" s="225"/>
      <c r="I61" s="225"/>
      <c r="J61" s="226">
        <f>J83</f>
        <v>0</v>
      </c>
      <c r="K61" s="223"/>
      <c r="L61" s="227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2" customFormat="1" ht="21.84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32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="2" customFormat="1" ht="6.96" customHeight="1">
      <c r="A63" s="36"/>
      <c r="B63" s="57"/>
      <c r="C63" s="58"/>
      <c r="D63" s="58"/>
      <c r="E63" s="58"/>
      <c r="F63" s="58"/>
      <c r="G63" s="58"/>
      <c r="H63" s="58"/>
      <c r="I63" s="58"/>
      <c r="J63" s="58"/>
      <c r="K63" s="58"/>
      <c r="L63" s="132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7" s="2" customFormat="1" ht="6.96" customHeight="1">
      <c r="A67" s="36"/>
      <c r="B67" s="59"/>
      <c r="C67" s="60"/>
      <c r="D67" s="60"/>
      <c r="E67" s="60"/>
      <c r="F67" s="60"/>
      <c r="G67" s="60"/>
      <c r="H67" s="60"/>
      <c r="I67" s="60"/>
      <c r="J67" s="60"/>
      <c r="K67" s="60"/>
      <c r="L67" s="132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="2" customFormat="1" ht="24.96" customHeight="1">
      <c r="A68" s="36"/>
      <c r="B68" s="37"/>
      <c r="C68" s="21" t="s">
        <v>105</v>
      </c>
      <c r="D68" s="38"/>
      <c r="E68" s="38"/>
      <c r="F68" s="38"/>
      <c r="G68" s="38"/>
      <c r="H68" s="38"/>
      <c r="I68" s="38"/>
      <c r="J68" s="38"/>
      <c r="K68" s="38"/>
      <c r="L68" s="132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6.96" customHeight="1">
      <c r="A69" s="36"/>
      <c r="B69" s="37"/>
      <c r="C69" s="38"/>
      <c r="D69" s="38"/>
      <c r="E69" s="38"/>
      <c r="F69" s="38"/>
      <c r="G69" s="38"/>
      <c r="H69" s="38"/>
      <c r="I69" s="38"/>
      <c r="J69" s="38"/>
      <c r="K69" s="38"/>
      <c r="L69" s="13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12" customHeight="1">
      <c r="A70" s="36"/>
      <c r="B70" s="37"/>
      <c r="C70" s="30" t="s">
        <v>16</v>
      </c>
      <c r="D70" s="38"/>
      <c r="E70" s="38"/>
      <c r="F70" s="38"/>
      <c r="G70" s="38"/>
      <c r="H70" s="38"/>
      <c r="I70" s="38"/>
      <c r="J70" s="38"/>
      <c r="K70" s="38"/>
      <c r="L70" s="13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26.25" customHeight="1">
      <c r="A71" s="36"/>
      <c r="B71" s="37"/>
      <c r="C71" s="38"/>
      <c r="D71" s="38"/>
      <c r="E71" s="158" t="str">
        <f>E7</f>
        <v>Údržba, opravy a odstraňování závad u SSZT 2022-2023 - KB a kompresoroven</v>
      </c>
      <c r="F71" s="30"/>
      <c r="G71" s="30"/>
      <c r="H71" s="30"/>
      <c r="I71" s="38"/>
      <c r="J71" s="38"/>
      <c r="K71" s="38"/>
      <c r="L71" s="13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2" customHeight="1">
      <c r="A72" s="36"/>
      <c r="B72" s="37"/>
      <c r="C72" s="30" t="s">
        <v>97</v>
      </c>
      <c r="D72" s="38"/>
      <c r="E72" s="38"/>
      <c r="F72" s="38"/>
      <c r="G72" s="38"/>
      <c r="H72" s="38"/>
      <c r="I72" s="38"/>
      <c r="J72" s="38"/>
      <c r="K72" s="38"/>
      <c r="L72" s="13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6.5" customHeight="1">
      <c r="A73" s="36"/>
      <c r="B73" s="37"/>
      <c r="C73" s="38"/>
      <c r="D73" s="38"/>
      <c r="E73" s="67" t="str">
        <f>E9</f>
        <v>VON - -</v>
      </c>
      <c r="F73" s="38"/>
      <c r="G73" s="38"/>
      <c r="H73" s="38"/>
      <c r="I73" s="38"/>
      <c r="J73" s="38"/>
      <c r="K73" s="38"/>
      <c r="L73" s="13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6.96" customHeight="1">
      <c r="A74" s="36"/>
      <c r="B74" s="37"/>
      <c r="C74" s="38"/>
      <c r="D74" s="38"/>
      <c r="E74" s="38"/>
      <c r="F74" s="38"/>
      <c r="G74" s="38"/>
      <c r="H74" s="38"/>
      <c r="I74" s="38"/>
      <c r="J74" s="38"/>
      <c r="K74" s="38"/>
      <c r="L74" s="13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2" customHeight="1">
      <c r="A75" s="36"/>
      <c r="B75" s="37"/>
      <c r="C75" s="30" t="s">
        <v>24</v>
      </c>
      <c r="D75" s="38"/>
      <c r="E75" s="38"/>
      <c r="F75" s="25" t="str">
        <f>F12</f>
        <v>Oblastní ředitelství Ostrava</v>
      </c>
      <c r="G75" s="38"/>
      <c r="H75" s="38"/>
      <c r="I75" s="30" t="s">
        <v>26</v>
      </c>
      <c r="J75" s="70" t="str">
        <f>IF(J12="","",J12)</f>
        <v>28. 2. 2022</v>
      </c>
      <c r="K75" s="38"/>
      <c r="L75" s="13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6.96" customHeigh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13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5.15" customHeight="1">
      <c r="A77" s="36"/>
      <c r="B77" s="37"/>
      <c r="C77" s="30" t="s">
        <v>30</v>
      </c>
      <c r="D77" s="38"/>
      <c r="E77" s="38"/>
      <c r="F77" s="25" t="str">
        <f>E15</f>
        <v>Správa železnic, státní organizace</v>
      </c>
      <c r="G77" s="38"/>
      <c r="H77" s="38"/>
      <c r="I77" s="30" t="s">
        <v>36</v>
      </c>
      <c r="J77" s="34" t="str">
        <f>E21</f>
        <v xml:space="preserve"> </v>
      </c>
      <c r="K77" s="38"/>
      <c r="L77" s="13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25.65" customHeight="1">
      <c r="A78" s="36"/>
      <c r="B78" s="37"/>
      <c r="C78" s="30" t="s">
        <v>34</v>
      </c>
      <c r="D78" s="38"/>
      <c r="E78" s="38"/>
      <c r="F78" s="25" t="str">
        <f>IF(E18="","",E18)</f>
        <v>Vyplň údaj</v>
      </c>
      <c r="G78" s="38"/>
      <c r="H78" s="38"/>
      <c r="I78" s="30" t="s">
        <v>39</v>
      </c>
      <c r="J78" s="34" t="str">
        <f>E24</f>
        <v>Ing. Hodulová Michaela</v>
      </c>
      <c r="K78" s="38"/>
      <c r="L78" s="13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0.32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3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10" customFormat="1" ht="29.28" customHeight="1">
      <c r="A80" s="169"/>
      <c r="B80" s="170"/>
      <c r="C80" s="171" t="s">
        <v>106</v>
      </c>
      <c r="D80" s="172" t="s">
        <v>62</v>
      </c>
      <c r="E80" s="172" t="s">
        <v>58</v>
      </c>
      <c r="F80" s="172" t="s">
        <v>59</v>
      </c>
      <c r="G80" s="172" t="s">
        <v>107</v>
      </c>
      <c r="H80" s="172" t="s">
        <v>108</v>
      </c>
      <c r="I80" s="172" t="s">
        <v>109</v>
      </c>
      <c r="J80" s="172" t="s">
        <v>101</v>
      </c>
      <c r="K80" s="173" t="s">
        <v>110</v>
      </c>
      <c r="L80" s="174"/>
      <c r="M80" s="90" t="s">
        <v>22</v>
      </c>
      <c r="N80" s="91" t="s">
        <v>47</v>
      </c>
      <c r="O80" s="91" t="s">
        <v>111</v>
      </c>
      <c r="P80" s="91" t="s">
        <v>112</v>
      </c>
      <c r="Q80" s="91" t="s">
        <v>113</v>
      </c>
      <c r="R80" s="91" t="s">
        <v>114</v>
      </c>
      <c r="S80" s="91" t="s">
        <v>115</v>
      </c>
      <c r="T80" s="92" t="s">
        <v>116</v>
      </c>
      <c r="U80" s="169"/>
      <c r="V80" s="169"/>
      <c r="W80" s="169"/>
      <c r="X80" s="169"/>
      <c r="Y80" s="169"/>
      <c r="Z80" s="169"/>
      <c r="AA80" s="169"/>
      <c r="AB80" s="169"/>
      <c r="AC80" s="169"/>
      <c r="AD80" s="169"/>
      <c r="AE80" s="169"/>
    </row>
    <row r="81" s="2" customFormat="1" ht="22.8" customHeight="1">
      <c r="A81" s="36"/>
      <c r="B81" s="37"/>
      <c r="C81" s="97" t="s">
        <v>117</v>
      </c>
      <c r="D81" s="38"/>
      <c r="E81" s="38"/>
      <c r="F81" s="38"/>
      <c r="G81" s="38"/>
      <c r="H81" s="38"/>
      <c r="I81" s="38"/>
      <c r="J81" s="175">
        <f>BK81</f>
        <v>0</v>
      </c>
      <c r="K81" s="38"/>
      <c r="L81" s="42"/>
      <c r="M81" s="93"/>
      <c r="N81" s="176"/>
      <c r="O81" s="94"/>
      <c r="P81" s="177">
        <f>P82</f>
        <v>0</v>
      </c>
      <c r="Q81" s="94"/>
      <c r="R81" s="177">
        <f>R82</f>
        <v>0</v>
      </c>
      <c r="S81" s="94"/>
      <c r="T81" s="178">
        <f>T82</f>
        <v>0</v>
      </c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T81" s="15" t="s">
        <v>76</v>
      </c>
      <c r="AU81" s="15" t="s">
        <v>102</v>
      </c>
      <c r="BK81" s="179">
        <f>BK82</f>
        <v>0</v>
      </c>
    </row>
    <row r="82" s="11" customFormat="1" ht="25.92" customHeight="1">
      <c r="A82" s="11"/>
      <c r="B82" s="180"/>
      <c r="C82" s="181"/>
      <c r="D82" s="182" t="s">
        <v>76</v>
      </c>
      <c r="E82" s="183" t="s">
        <v>730</v>
      </c>
      <c r="F82" s="183" t="s">
        <v>731</v>
      </c>
      <c r="G82" s="181"/>
      <c r="H82" s="181"/>
      <c r="I82" s="184"/>
      <c r="J82" s="185">
        <f>BK82</f>
        <v>0</v>
      </c>
      <c r="K82" s="181"/>
      <c r="L82" s="186"/>
      <c r="M82" s="187"/>
      <c r="N82" s="188"/>
      <c r="O82" s="188"/>
      <c r="P82" s="189">
        <f>P83</f>
        <v>0</v>
      </c>
      <c r="Q82" s="188"/>
      <c r="R82" s="189">
        <f>R83</f>
        <v>0</v>
      </c>
      <c r="S82" s="188"/>
      <c r="T82" s="190">
        <f>T83</f>
        <v>0</v>
      </c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R82" s="191" t="s">
        <v>151</v>
      </c>
      <c r="AT82" s="192" t="s">
        <v>76</v>
      </c>
      <c r="AU82" s="192" t="s">
        <v>77</v>
      </c>
      <c r="AY82" s="191" t="s">
        <v>121</v>
      </c>
      <c r="BK82" s="193">
        <f>BK83</f>
        <v>0</v>
      </c>
    </row>
    <row r="83" s="11" customFormat="1" ht="22.8" customHeight="1">
      <c r="A83" s="11"/>
      <c r="B83" s="180"/>
      <c r="C83" s="181"/>
      <c r="D83" s="182" t="s">
        <v>76</v>
      </c>
      <c r="E83" s="228" t="s">
        <v>732</v>
      </c>
      <c r="F83" s="228" t="s">
        <v>733</v>
      </c>
      <c r="G83" s="181"/>
      <c r="H83" s="181"/>
      <c r="I83" s="184"/>
      <c r="J83" s="229">
        <f>BK83</f>
        <v>0</v>
      </c>
      <c r="K83" s="181"/>
      <c r="L83" s="186"/>
      <c r="M83" s="187"/>
      <c r="N83" s="188"/>
      <c r="O83" s="188"/>
      <c r="P83" s="189">
        <f>SUM(P84:P85)</f>
        <v>0</v>
      </c>
      <c r="Q83" s="188"/>
      <c r="R83" s="189">
        <f>SUM(R84:R85)</f>
        <v>0</v>
      </c>
      <c r="S83" s="188"/>
      <c r="T83" s="190">
        <f>SUM(T84:T85)</f>
        <v>0</v>
      </c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R83" s="191" t="s">
        <v>151</v>
      </c>
      <c r="AT83" s="192" t="s">
        <v>76</v>
      </c>
      <c r="AU83" s="192" t="s">
        <v>23</v>
      </c>
      <c r="AY83" s="191" t="s">
        <v>121</v>
      </c>
      <c r="BK83" s="193">
        <f>SUM(BK84:BK85)</f>
        <v>0</v>
      </c>
    </row>
    <row r="84" s="2" customFormat="1" ht="16.5" customHeight="1">
      <c r="A84" s="36"/>
      <c r="B84" s="37"/>
      <c r="C84" s="194" t="s">
        <v>23</v>
      </c>
      <c r="D84" s="194" t="s">
        <v>122</v>
      </c>
      <c r="E84" s="195" t="s">
        <v>734</v>
      </c>
      <c r="F84" s="196" t="s">
        <v>735</v>
      </c>
      <c r="G84" s="197" t="s">
        <v>736</v>
      </c>
      <c r="H84" s="198">
        <v>2500</v>
      </c>
      <c r="I84" s="199"/>
      <c r="J84" s="200">
        <f>ROUND(I84*H84,2)</f>
        <v>0</v>
      </c>
      <c r="K84" s="196" t="s">
        <v>737</v>
      </c>
      <c r="L84" s="42"/>
      <c r="M84" s="201" t="s">
        <v>22</v>
      </c>
      <c r="N84" s="202" t="s">
        <v>48</v>
      </c>
      <c r="O84" s="82"/>
      <c r="P84" s="203">
        <f>O84*H84</f>
        <v>0</v>
      </c>
      <c r="Q84" s="203">
        <v>0</v>
      </c>
      <c r="R84" s="203">
        <f>Q84*H84</f>
        <v>0</v>
      </c>
      <c r="S84" s="203">
        <v>0</v>
      </c>
      <c r="T84" s="204">
        <f>S84*H84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R84" s="205" t="s">
        <v>738</v>
      </c>
      <c r="AT84" s="205" t="s">
        <v>122</v>
      </c>
      <c r="AU84" s="205" t="s">
        <v>86</v>
      </c>
      <c r="AY84" s="15" t="s">
        <v>121</v>
      </c>
      <c r="BE84" s="206">
        <f>IF(N84="základní",J84,0)</f>
        <v>0</v>
      </c>
      <c r="BF84" s="206">
        <f>IF(N84="snížená",J84,0)</f>
        <v>0</v>
      </c>
      <c r="BG84" s="206">
        <f>IF(N84="zákl. přenesená",J84,0)</f>
        <v>0</v>
      </c>
      <c r="BH84" s="206">
        <f>IF(N84="sníž. přenesená",J84,0)</f>
        <v>0</v>
      </c>
      <c r="BI84" s="206">
        <f>IF(N84="nulová",J84,0)</f>
        <v>0</v>
      </c>
      <c r="BJ84" s="15" t="s">
        <v>23</v>
      </c>
      <c r="BK84" s="206">
        <f>ROUND(I84*H84,2)</f>
        <v>0</v>
      </c>
      <c r="BL84" s="15" t="s">
        <v>738</v>
      </c>
      <c r="BM84" s="205" t="s">
        <v>739</v>
      </c>
    </row>
    <row r="85" s="2" customFormat="1">
      <c r="A85" s="36"/>
      <c r="B85" s="37"/>
      <c r="C85" s="38"/>
      <c r="D85" s="230" t="s">
        <v>740</v>
      </c>
      <c r="E85" s="38"/>
      <c r="F85" s="231" t="s">
        <v>741</v>
      </c>
      <c r="G85" s="38"/>
      <c r="H85" s="38"/>
      <c r="I85" s="232"/>
      <c r="J85" s="38"/>
      <c r="K85" s="38"/>
      <c r="L85" s="42"/>
      <c r="M85" s="233"/>
      <c r="N85" s="234"/>
      <c r="O85" s="209"/>
      <c r="P85" s="209"/>
      <c r="Q85" s="209"/>
      <c r="R85" s="209"/>
      <c r="S85" s="209"/>
      <c r="T85" s="235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5" t="s">
        <v>740</v>
      </c>
      <c r="AU85" s="15" t="s">
        <v>86</v>
      </c>
    </row>
    <row r="86" s="2" customFormat="1" ht="6.96" customHeight="1">
      <c r="A86" s="36"/>
      <c r="B86" s="57"/>
      <c r="C86" s="58"/>
      <c r="D86" s="58"/>
      <c r="E86" s="58"/>
      <c r="F86" s="58"/>
      <c r="G86" s="58"/>
      <c r="H86" s="58"/>
      <c r="I86" s="58"/>
      <c r="J86" s="58"/>
      <c r="K86" s="58"/>
      <c r="L86" s="42"/>
      <c r="M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</sheetData>
  <sheetProtection sheet="1" autoFilter="0" formatColumns="0" formatRows="0" objects="1" scenarios="1" spinCount="100000" saltValue="zVqk5g6l+b/2heeczzT6n65Ca8FnRjtUmcrWYhwiyvoTVjrbcjfamsT8WRyP6Q/J760utrena+GWN+ecwD8nnw==" hashValue="B+j2/qPrrMYtQiqh4bJajWzRlLeYbBfrtPJK3GZ5NAHj9Qli0TdEXa6916CR4zrqqM/kuAnudD6oMSgEX64Y9A==" algorithmName="SHA-512" password="CC35"/>
  <autoFilter ref="C80:K85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5" r:id="rId1" display="https://podminky.urs.cz/item/CS_URS_2021_01/065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236" customWidth="1"/>
    <col min="2" max="2" width="1.667969" style="236" customWidth="1"/>
    <col min="3" max="4" width="5" style="236" customWidth="1"/>
    <col min="5" max="5" width="11.66016" style="236" customWidth="1"/>
    <col min="6" max="6" width="9.160156" style="236" customWidth="1"/>
    <col min="7" max="7" width="5" style="236" customWidth="1"/>
    <col min="8" max="8" width="77.83203" style="236" customWidth="1"/>
    <col min="9" max="10" width="20" style="236" customWidth="1"/>
    <col min="11" max="11" width="1.667969" style="236" customWidth="1"/>
  </cols>
  <sheetData>
    <row r="1" s="1" customFormat="1" ht="37.5" customHeight="1"/>
    <row r="2" s="1" customFormat="1" ht="7.5" customHeight="1">
      <c r="B2" s="237"/>
      <c r="C2" s="238"/>
      <c r="D2" s="238"/>
      <c r="E2" s="238"/>
      <c r="F2" s="238"/>
      <c r="G2" s="238"/>
      <c r="H2" s="238"/>
      <c r="I2" s="238"/>
      <c r="J2" s="238"/>
      <c r="K2" s="239"/>
    </row>
    <row r="3" s="13" customFormat="1" ht="45" customHeight="1">
      <c r="B3" s="240"/>
      <c r="C3" s="241" t="s">
        <v>742</v>
      </c>
      <c r="D3" s="241"/>
      <c r="E3" s="241"/>
      <c r="F3" s="241"/>
      <c r="G3" s="241"/>
      <c r="H3" s="241"/>
      <c r="I3" s="241"/>
      <c r="J3" s="241"/>
      <c r="K3" s="242"/>
    </row>
    <row r="4" s="1" customFormat="1" ht="25.5" customHeight="1">
      <c r="B4" s="243"/>
      <c r="C4" s="244" t="s">
        <v>743</v>
      </c>
      <c r="D4" s="244"/>
      <c r="E4" s="244"/>
      <c r="F4" s="244"/>
      <c r="G4" s="244"/>
      <c r="H4" s="244"/>
      <c r="I4" s="244"/>
      <c r="J4" s="244"/>
      <c r="K4" s="245"/>
    </row>
    <row r="5" s="1" customFormat="1" ht="5.25" customHeight="1">
      <c r="B5" s="243"/>
      <c r="C5" s="246"/>
      <c r="D5" s="246"/>
      <c r="E5" s="246"/>
      <c r="F5" s="246"/>
      <c r="G5" s="246"/>
      <c r="H5" s="246"/>
      <c r="I5" s="246"/>
      <c r="J5" s="246"/>
      <c r="K5" s="245"/>
    </row>
    <row r="6" s="1" customFormat="1" ht="15" customHeight="1">
      <c r="B6" s="243"/>
      <c r="C6" s="247" t="s">
        <v>744</v>
      </c>
      <c r="D6" s="247"/>
      <c r="E6" s="247"/>
      <c r="F6" s="247"/>
      <c r="G6" s="247"/>
      <c r="H6" s="247"/>
      <c r="I6" s="247"/>
      <c r="J6" s="247"/>
      <c r="K6" s="245"/>
    </row>
    <row r="7" s="1" customFormat="1" ht="15" customHeight="1">
      <c r="B7" s="248"/>
      <c r="C7" s="247" t="s">
        <v>745</v>
      </c>
      <c r="D7" s="247"/>
      <c r="E7" s="247"/>
      <c r="F7" s="247"/>
      <c r="G7" s="247"/>
      <c r="H7" s="247"/>
      <c r="I7" s="247"/>
      <c r="J7" s="247"/>
      <c r="K7" s="245"/>
    </row>
    <row r="8" s="1" customFormat="1" ht="12.75" customHeight="1">
      <c r="B8" s="248"/>
      <c r="C8" s="247"/>
      <c r="D8" s="247"/>
      <c r="E8" s="247"/>
      <c r="F8" s="247"/>
      <c r="G8" s="247"/>
      <c r="H8" s="247"/>
      <c r="I8" s="247"/>
      <c r="J8" s="247"/>
      <c r="K8" s="245"/>
    </row>
    <row r="9" s="1" customFormat="1" ht="15" customHeight="1">
      <c r="B9" s="248"/>
      <c r="C9" s="247" t="s">
        <v>746</v>
      </c>
      <c r="D9" s="247"/>
      <c r="E9" s="247"/>
      <c r="F9" s="247"/>
      <c r="G9" s="247"/>
      <c r="H9" s="247"/>
      <c r="I9" s="247"/>
      <c r="J9" s="247"/>
      <c r="K9" s="245"/>
    </row>
    <row r="10" s="1" customFormat="1" ht="15" customHeight="1">
      <c r="B10" s="248"/>
      <c r="C10" s="247"/>
      <c r="D10" s="247" t="s">
        <v>747</v>
      </c>
      <c r="E10" s="247"/>
      <c r="F10" s="247"/>
      <c r="G10" s="247"/>
      <c r="H10" s="247"/>
      <c r="I10" s="247"/>
      <c r="J10" s="247"/>
      <c r="K10" s="245"/>
    </row>
    <row r="11" s="1" customFormat="1" ht="15" customHeight="1">
      <c r="B11" s="248"/>
      <c r="C11" s="249"/>
      <c r="D11" s="247" t="s">
        <v>748</v>
      </c>
      <c r="E11" s="247"/>
      <c r="F11" s="247"/>
      <c r="G11" s="247"/>
      <c r="H11" s="247"/>
      <c r="I11" s="247"/>
      <c r="J11" s="247"/>
      <c r="K11" s="245"/>
    </row>
    <row r="12" s="1" customFormat="1" ht="15" customHeight="1">
      <c r="B12" s="248"/>
      <c r="C12" s="249"/>
      <c r="D12" s="247"/>
      <c r="E12" s="247"/>
      <c r="F12" s="247"/>
      <c r="G12" s="247"/>
      <c r="H12" s="247"/>
      <c r="I12" s="247"/>
      <c r="J12" s="247"/>
      <c r="K12" s="245"/>
    </row>
    <row r="13" s="1" customFormat="1" ht="15" customHeight="1">
      <c r="B13" s="248"/>
      <c r="C13" s="249"/>
      <c r="D13" s="250" t="s">
        <v>749</v>
      </c>
      <c r="E13" s="247"/>
      <c r="F13" s="247"/>
      <c r="G13" s="247"/>
      <c r="H13" s="247"/>
      <c r="I13" s="247"/>
      <c r="J13" s="247"/>
      <c r="K13" s="245"/>
    </row>
    <row r="14" s="1" customFormat="1" ht="12.75" customHeight="1">
      <c r="B14" s="248"/>
      <c r="C14" s="249"/>
      <c r="D14" s="249"/>
      <c r="E14" s="249"/>
      <c r="F14" s="249"/>
      <c r="G14" s="249"/>
      <c r="H14" s="249"/>
      <c r="I14" s="249"/>
      <c r="J14" s="249"/>
      <c r="K14" s="245"/>
    </row>
    <row r="15" s="1" customFormat="1" ht="15" customHeight="1">
      <c r="B15" s="248"/>
      <c r="C15" s="249"/>
      <c r="D15" s="247" t="s">
        <v>750</v>
      </c>
      <c r="E15" s="247"/>
      <c r="F15" s="247"/>
      <c r="G15" s="247"/>
      <c r="H15" s="247"/>
      <c r="I15" s="247"/>
      <c r="J15" s="247"/>
      <c r="K15" s="245"/>
    </row>
    <row r="16" s="1" customFormat="1" ht="15" customHeight="1">
      <c r="B16" s="248"/>
      <c r="C16" s="249"/>
      <c r="D16" s="247" t="s">
        <v>751</v>
      </c>
      <c r="E16" s="247"/>
      <c r="F16" s="247"/>
      <c r="G16" s="247"/>
      <c r="H16" s="247"/>
      <c r="I16" s="247"/>
      <c r="J16" s="247"/>
      <c r="K16" s="245"/>
    </row>
    <row r="17" s="1" customFormat="1" ht="15" customHeight="1">
      <c r="B17" s="248"/>
      <c r="C17" s="249"/>
      <c r="D17" s="247" t="s">
        <v>752</v>
      </c>
      <c r="E17" s="247"/>
      <c r="F17" s="247"/>
      <c r="G17" s="247"/>
      <c r="H17" s="247"/>
      <c r="I17" s="247"/>
      <c r="J17" s="247"/>
      <c r="K17" s="245"/>
    </row>
    <row r="18" s="1" customFormat="1" ht="15" customHeight="1">
      <c r="B18" s="248"/>
      <c r="C18" s="249"/>
      <c r="D18" s="249"/>
      <c r="E18" s="251" t="s">
        <v>753</v>
      </c>
      <c r="F18" s="247" t="s">
        <v>754</v>
      </c>
      <c r="G18" s="247"/>
      <c r="H18" s="247"/>
      <c r="I18" s="247"/>
      <c r="J18" s="247"/>
      <c r="K18" s="245"/>
    </row>
    <row r="19" s="1" customFormat="1" ht="15" customHeight="1">
      <c r="B19" s="248"/>
      <c r="C19" s="249"/>
      <c r="D19" s="249"/>
      <c r="E19" s="251" t="s">
        <v>755</v>
      </c>
      <c r="F19" s="247" t="s">
        <v>756</v>
      </c>
      <c r="G19" s="247"/>
      <c r="H19" s="247"/>
      <c r="I19" s="247"/>
      <c r="J19" s="247"/>
      <c r="K19" s="245"/>
    </row>
    <row r="20" s="1" customFormat="1" ht="15" customHeight="1">
      <c r="B20" s="248"/>
      <c r="C20" s="249"/>
      <c r="D20" s="249"/>
      <c r="E20" s="251" t="s">
        <v>84</v>
      </c>
      <c r="F20" s="247" t="s">
        <v>757</v>
      </c>
      <c r="G20" s="247"/>
      <c r="H20" s="247"/>
      <c r="I20" s="247"/>
      <c r="J20" s="247"/>
      <c r="K20" s="245"/>
    </row>
    <row r="21" s="1" customFormat="1" ht="15" customHeight="1">
      <c r="B21" s="248"/>
      <c r="C21" s="249"/>
      <c r="D21" s="249"/>
      <c r="E21" s="251" t="s">
        <v>93</v>
      </c>
      <c r="F21" s="247" t="s">
        <v>758</v>
      </c>
      <c r="G21" s="247"/>
      <c r="H21" s="247"/>
      <c r="I21" s="247"/>
      <c r="J21" s="247"/>
      <c r="K21" s="245"/>
    </row>
    <row r="22" s="1" customFormat="1" ht="15" customHeight="1">
      <c r="B22" s="248"/>
      <c r="C22" s="249"/>
      <c r="D22" s="249"/>
      <c r="E22" s="251" t="s">
        <v>134</v>
      </c>
      <c r="F22" s="247" t="s">
        <v>135</v>
      </c>
      <c r="G22" s="247"/>
      <c r="H22" s="247"/>
      <c r="I22" s="247"/>
      <c r="J22" s="247"/>
      <c r="K22" s="245"/>
    </row>
    <row r="23" s="1" customFormat="1" ht="15" customHeight="1">
      <c r="B23" s="248"/>
      <c r="C23" s="249"/>
      <c r="D23" s="249"/>
      <c r="E23" s="251" t="s">
        <v>759</v>
      </c>
      <c r="F23" s="247" t="s">
        <v>760</v>
      </c>
      <c r="G23" s="247"/>
      <c r="H23" s="247"/>
      <c r="I23" s="247"/>
      <c r="J23" s="247"/>
      <c r="K23" s="245"/>
    </row>
    <row r="24" s="1" customFormat="1" ht="12.75" customHeight="1">
      <c r="B24" s="248"/>
      <c r="C24" s="249"/>
      <c r="D24" s="249"/>
      <c r="E24" s="249"/>
      <c r="F24" s="249"/>
      <c r="G24" s="249"/>
      <c r="H24" s="249"/>
      <c r="I24" s="249"/>
      <c r="J24" s="249"/>
      <c r="K24" s="245"/>
    </row>
    <row r="25" s="1" customFormat="1" ht="15" customHeight="1">
      <c r="B25" s="248"/>
      <c r="C25" s="247" t="s">
        <v>761</v>
      </c>
      <c r="D25" s="247"/>
      <c r="E25" s="247"/>
      <c r="F25" s="247"/>
      <c r="G25" s="247"/>
      <c r="H25" s="247"/>
      <c r="I25" s="247"/>
      <c r="J25" s="247"/>
      <c r="K25" s="245"/>
    </row>
    <row r="26" s="1" customFormat="1" ht="15" customHeight="1">
      <c r="B26" s="248"/>
      <c r="C26" s="247" t="s">
        <v>762</v>
      </c>
      <c r="D26" s="247"/>
      <c r="E26" s="247"/>
      <c r="F26" s="247"/>
      <c r="G26" s="247"/>
      <c r="H26" s="247"/>
      <c r="I26" s="247"/>
      <c r="J26" s="247"/>
      <c r="K26" s="245"/>
    </row>
    <row r="27" s="1" customFormat="1" ht="15" customHeight="1">
      <c r="B27" s="248"/>
      <c r="C27" s="247"/>
      <c r="D27" s="247" t="s">
        <v>763</v>
      </c>
      <c r="E27" s="247"/>
      <c r="F27" s="247"/>
      <c r="G27" s="247"/>
      <c r="H27" s="247"/>
      <c r="I27" s="247"/>
      <c r="J27" s="247"/>
      <c r="K27" s="245"/>
    </row>
    <row r="28" s="1" customFormat="1" ht="15" customHeight="1">
      <c r="B28" s="248"/>
      <c r="C28" s="249"/>
      <c r="D28" s="247" t="s">
        <v>764</v>
      </c>
      <c r="E28" s="247"/>
      <c r="F28" s="247"/>
      <c r="G28" s="247"/>
      <c r="H28" s="247"/>
      <c r="I28" s="247"/>
      <c r="J28" s="247"/>
      <c r="K28" s="245"/>
    </row>
    <row r="29" s="1" customFormat="1" ht="12.75" customHeight="1">
      <c r="B29" s="248"/>
      <c r="C29" s="249"/>
      <c r="D29" s="249"/>
      <c r="E29" s="249"/>
      <c r="F29" s="249"/>
      <c r="G29" s="249"/>
      <c r="H29" s="249"/>
      <c r="I29" s="249"/>
      <c r="J29" s="249"/>
      <c r="K29" s="245"/>
    </row>
    <row r="30" s="1" customFormat="1" ht="15" customHeight="1">
      <c r="B30" s="248"/>
      <c r="C30" s="249"/>
      <c r="D30" s="247" t="s">
        <v>765</v>
      </c>
      <c r="E30" s="247"/>
      <c r="F30" s="247"/>
      <c r="G30" s="247"/>
      <c r="H30" s="247"/>
      <c r="I30" s="247"/>
      <c r="J30" s="247"/>
      <c r="K30" s="245"/>
    </row>
    <row r="31" s="1" customFormat="1" ht="15" customHeight="1">
      <c r="B31" s="248"/>
      <c r="C31" s="249"/>
      <c r="D31" s="247" t="s">
        <v>766</v>
      </c>
      <c r="E31" s="247"/>
      <c r="F31" s="247"/>
      <c r="G31" s="247"/>
      <c r="H31" s="247"/>
      <c r="I31" s="247"/>
      <c r="J31" s="247"/>
      <c r="K31" s="245"/>
    </row>
    <row r="32" s="1" customFormat="1" ht="12.75" customHeight="1">
      <c r="B32" s="248"/>
      <c r="C32" s="249"/>
      <c r="D32" s="249"/>
      <c r="E32" s="249"/>
      <c r="F32" s="249"/>
      <c r="G32" s="249"/>
      <c r="H32" s="249"/>
      <c r="I32" s="249"/>
      <c r="J32" s="249"/>
      <c r="K32" s="245"/>
    </row>
    <row r="33" s="1" customFormat="1" ht="15" customHeight="1">
      <c r="B33" s="248"/>
      <c r="C33" s="249"/>
      <c r="D33" s="247" t="s">
        <v>767</v>
      </c>
      <c r="E33" s="247"/>
      <c r="F33" s="247"/>
      <c r="G33" s="247"/>
      <c r="H33" s="247"/>
      <c r="I33" s="247"/>
      <c r="J33" s="247"/>
      <c r="K33" s="245"/>
    </row>
    <row r="34" s="1" customFormat="1" ht="15" customHeight="1">
      <c r="B34" s="248"/>
      <c r="C34" s="249"/>
      <c r="D34" s="247" t="s">
        <v>768</v>
      </c>
      <c r="E34" s="247"/>
      <c r="F34" s="247"/>
      <c r="G34" s="247"/>
      <c r="H34" s="247"/>
      <c r="I34" s="247"/>
      <c r="J34" s="247"/>
      <c r="K34" s="245"/>
    </row>
    <row r="35" s="1" customFormat="1" ht="15" customHeight="1">
      <c r="B35" s="248"/>
      <c r="C35" s="249"/>
      <c r="D35" s="247" t="s">
        <v>769</v>
      </c>
      <c r="E35" s="247"/>
      <c r="F35" s="247"/>
      <c r="G35" s="247"/>
      <c r="H35" s="247"/>
      <c r="I35" s="247"/>
      <c r="J35" s="247"/>
      <c r="K35" s="245"/>
    </row>
    <row r="36" s="1" customFormat="1" ht="15" customHeight="1">
      <c r="B36" s="248"/>
      <c r="C36" s="249"/>
      <c r="D36" s="247"/>
      <c r="E36" s="250" t="s">
        <v>106</v>
      </c>
      <c r="F36" s="247"/>
      <c r="G36" s="247" t="s">
        <v>770</v>
      </c>
      <c r="H36" s="247"/>
      <c r="I36" s="247"/>
      <c r="J36" s="247"/>
      <c r="K36" s="245"/>
    </row>
    <row r="37" s="1" customFormat="1" ht="30.75" customHeight="1">
      <c r="B37" s="248"/>
      <c r="C37" s="249"/>
      <c r="D37" s="247"/>
      <c r="E37" s="250" t="s">
        <v>771</v>
      </c>
      <c r="F37" s="247"/>
      <c r="G37" s="247" t="s">
        <v>772</v>
      </c>
      <c r="H37" s="247"/>
      <c r="I37" s="247"/>
      <c r="J37" s="247"/>
      <c r="K37" s="245"/>
    </row>
    <row r="38" s="1" customFormat="1" ht="15" customHeight="1">
      <c r="B38" s="248"/>
      <c r="C38" s="249"/>
      <c r="D38" s="247"/>
      <c r="E38" s="250" t="s">
        <v>58</v>
      </c>
      <c r="F38" s="247"/>
      <c r="G38" s="247" t="s">
        <v>773</v>
      </c>
      <c r="H38" s="247"/>
      <c r="I38" s="247"/>
      <c r="J38" s="247"/>
      <c r="K38" s="245"/>
    </row>
    <row r="39" s="1" customFormat="1" ht="15" customHeight="1">
      <c r="B39" s="248"/>
      <c r="C39" s="249"/>
      <c r="D39" s="247"/>
      <c r="E39" s="250" t="s">
        <v>59</v>
      </c>
      <c r="F39" s="247"/>
      <c r="G39" s="247" t="s">
        <v>774</v>
      </c>
      <c r="H39" s="247"/>
      <c r="I39" s="247"/>
      <c r="J39" s="247"/>
      <c r="K39" s="245"/>
    </row>
    <row r="40" s="1" customFormat="1" ht="15" customHeight="1">
      <c r="B40" s="248"/>
      <c r="C40" s="249"/>
      <c r="D40" s="247"/>
      <c r="E40" s="250" t="s">
        <v>107</v>
      </c>
      <c r="F40" s="247"/>
      <c r="G40" s="247" t="s">
        <v>775</v>
      </c>
      <c r="H40" s="247"/>
      <c r="I40" s="247"/>
      <c r="J40" s="247"/>
      <c r="K40" s="245"/>
    </row>
    <row r="41" s="1" customFormat="1" ht="15" customHeight="1">
      <c r="B41" s="248"/>
      <c r="C41" s="249"/>
      <c r="D41" s="247"/>
      <c r="E41" s="250" t="s">
        <v>108</v>
      </c>
      <c r="F41" s="247"/>
      <c r="G41" s="247" t="s">
        <v>776</v>
      </c>
      <c r="H41" s="247"/>
      <c r="I41" s="247"/>
      <c r="J41" s="247"/>
      <c r="K41" s="245"/>
    </row>
    <row r="42" s="1" customFormat="1" ht="15" customHeight="1">
      <c r="B42" s="248"/>
      <c r="C42" s="249"/>
      <c r="D42" s="247"/>
      <c r="E42" s="250" t="s">
        <v>777</v>
      </c>
      <c r="F42" s="247"/>
      <c r="G42" s="247" t="s">
        <v>778</v>
      </c>
      <c r="H42" s="247"/>
      <c r="I42" s="247"/>
      <c r="J42" s="247"/>
      <c r="K42" s="245"/>
    </row>
    <row r="43" s="1" customFormat="1" ht="15" customHeight="1">
      <c r="B43" s="248"/>
      <c r="C43" s="249"/>
      <c r="D43" s="247"/>
      <c r="E43" s="250"/>
      <c r="F43" s="247"/>
      <c r="G43" s="247" t="s">
        <v>779</v>
      </c>
      <c r="H43" s="247"/>
      <c r="I43" s="247"/>
      <c r="J43" s="247"/>
      <c r="K43" s="245"/>
    </row>
    <row r="44" s="1" customFormat="1" ht="15" customHeight="1">
      <c r="B44" s="248"/>
      <c r="C44" s="249"/>
      <c r="D44" s="247"/>
      <c r="E44" s="250" t="s">
        <v>780</v>
      </c>
      <c r="F44" s="247"/>
      <c r="G44" s="247" t="s">
        <v>781</v>
      </c>
      <c r="H44" s="247"/>
      <c r="I44" s="247"/>
      <c r="J44" s="247"/>
      <c r="K44" s="245"/>
    </row>
    <row r="45" s="1" customFormat="1" ht="15" customHeight="1">
      <c r="B45" s="248"/>
      <c r="C45" s="249"/>
      <c r="D45" s="247"/>
      <c r="E45" s="250" t="s">
        <v>110</v>
      </c>
      <c r="F45" s="247"/>
      <c r="G45" s="247" t="s">
        <v>782</v>
      </c>
      <c r="H45" s="247"/>
      <c r="I45" s="247"/>
      <c r="J45" s="247"/>
      <c r="K45" s="245"/>
    </row>
    <row r="46" s="1" customFormat="1" ht="12.75" customHeight="1">
      <c r="B46" s="248"/>
      <c r="C46" s="249"/>
      <c r="D46" s="247"/>
      <c r="E46" s="247"/>
      <c r="F46" s="247"/>
      <c r="G46" s="247"/>
      <c r="H46" s="247"/>
      <c r="I46" s="247"/>
      <c r="J46" s="247"/>
      <c r="K46" s="245"/>
    </row>
    <row r="47" s="1" customFormat="1" ht="15" customHeight="1">
      <c r="B47" s="248"/>
      <c r="C47" s="249"/>
      <c r="D47" s="247" t="s">
        <v>783</v>
      </c>
      <c r="E47" s="247"/>
      <c r="F47" s="247"/>
      <c r="G47" s="247"/>
      <c r="H47" s="247"/>
      <c r="I47" s="247"/>
      <c r="J47" s="247"/>
      <c r="K47" s="245"/>
    </row>
    <row r="48" s="1" customFormat="1" ht="15" customHeight="1">
      <c r="B48" s="248"/>
      <c r="C48" s="249"/>
      <c r="D48" s="249"/>
      <c r="E48" s="247" t="s">
        <v>784</v>
      </c>
      <c r="F48" s="247"/>
      <c r="G48" s="247"/>
      <c r="H48" s="247"/>
      <c r="I48" s="247"/>
      <c r="J48" s="247"/>
      <c r="K48" s="245"/>
    </row>
    <row r="49" s="1" customFormat="1" ht="15" customHeight="1">
      <c r="B49" s="248"/>
      <c r="C49" s="249"/>
      <c r="D49" s="249"/>
      <c r="E49" s="247" t="s">
        <v>785</v>
      </c>
      <c r="F49" s="247"/>
      <c r="G49" s="247"/>
      <c r="H49" s="247"/>
      <c r="I49" s="247"/>
      <c r="J49" s="247"/>
      <c r="K49" s="245"/>
    </row>
    <row r="50" s="1" customFormat="1" ht="15" customHeight="1">
      <c r="B50" s="248"/>
      <c r="C50" s="249"/>
      <c r="D50" s="249"/>
      <c r="E50" s="247" t="s">
        <v>786</v>
      </c>
      <c r="F50" s="247"/>
      <c r="G50" s="247"/>
      <c r="H50" s="247"/>
      <c r="I50" s="247"/>
      <c r="J50" s="247"/>
      <c r="K50" s="245"/>
    </row>
    <row r="51" s="1" customFormat="1" ht="15" customHeight="1">
      <c r="B51" s="248"/>
      <c r="C51" s="249"/>
      <c r="D51" s="247" t="s">
        <v>787</v>
      </c>
      <c r="E51" s="247"/>
      <c r="F51" s="247"/>
      <c r="G51" s="247"/>
      <c r="H51" s="247"/>
      <c r="I51" s="247"/>
      <c r="J51" s="247"/>
      <c r="K51" s="245"/>
    </row>
    <row r="52" s="1" customFormat="1" ht="25.5" customHeight="1">
      <c r="B52" s="243"/>
      <c r="C52" s="244" t="s">
        <v>788</v>
      </c>
      <c r="D52" s="244"/>
      <c r="E52" s="244"/>
      <c r="F52" s="244"/>
      <c r="G52" s="244"/>
      <c r="H52" s="244"/>
      <c r="I52" s="244"/>
      <c r="J52" s="244"/>
      <c r="K52" s="245"/>
    </row>
    <row r="53" s="1" customFormat="1" ht="5.25" customHeight="1">
      <c r="B53" s="243"/>
      <c r="C53" s="246"/>
      <c r="D53" s="246"/>
      <c r="E53" s="246"/>
      <c r="F53" s="246"/>
      <c r="G53" s="246"/>
      <c r="H53" s="246"/>
      <c r="I53" s="246"/>
      <c r="J53" s="246"/>
      <c r="K53" s="245"/>
    </row>
    <row r="54" s="1" customFormat="1" ht="15" customHeight="1">
      <c r="B54" s="243"/>
      <c r="C54" s="247" t="s">
        <v>789</v>
      </c>
      <c r="D54" s="247"/>
      <c r="E54" s="247"/>
      <c r="F54" s="247"/>
      <c r="G54" s="247"/>
      <c r="H54" s="247"/>
      <c r="I54" s="247"/>
      <c r="J54" s="247"/>
      <c r="K54" s="245"/>
    </row>
    <row r="55" s="1" customFormat="1" ht="15" customHeight="1">
      <c r="B55" s="243"/>
      <c r="C55" s="247" t="s">
        <v>790</v>
      </c>
      <c r="D55" s="247"/>
      <c r="E55" s="247"/>
      <c r="F55" s="247"/>
      <c r="G55" s="247"/>
      <c r="H55" s="247"/>
      <c r="I55" s="247"/>
      <c r="J55" s="247"/>
      <c r="K55" s="245"/>
    </row>
    <row r="56" s="1" customFormat="1" ht="12.75" customHeight="1">
      <c r="B56" s="243"/>
      <c r="C56" s="247"/>
      <c r="D56" s="247"/>
      <c r="E56" s="247"/>
      <c r="F56" s="247"/>
      <c r="G56" s="247"/>
      <c r="H56" s="247"/>
      <c r="I56" s="247"/>
      <c r="J56" s="247"/>
      <c r="K56" s="245"/>
    </row>
    <row r="57" s="1" customFormat="1" ht="15" customHeight="1">
      <c r="B57" s="243"/>
      <c r="C57" s="247" t="s">
        <v>791</v>
      </c>
      <c r="D57" s="247"/>
      <c r="E57" s="247"/>
      <c r="F57" s="247"/>
      <c r="G57" s="247"/>
      <c r="H57" s="247"/>
      <c r="I57" s="247"/>
      <c r="J57" s="247"/>
      <c r="K57" s="245"/>
    </row>
    <row r="58" s="1" customFormat="1" ht="15" customHeight="1">
      <c r="B58" s="243"/>
      <c r="C58" s="249"/>
      <c r="D58" s="247" t="s">
        <v>792</v>
      </c>
      <c r="E58" s="247"/>
      <c r="F58" s="247"/>
      <c r="G58" s="247"/>
      <c r="H58" s="247"/>
      <c r="I58" s="247"/>
      <c r="J58" s="247"/>
      <c r="K58" s="245"/>
    </row>
    <row r="59" s="1" customFormat="1" ht="15" customHeight="1">
      <c r="B59" s="243"/>
      <c r="C59" s="249"/>
      <c r="D59" s="247" t="s">
        <v>793</v>
      </c>
      <c r="E59" s="247"/>
      <c r="F59" s="247"/>
      <c r="G59" s="247"/>
      <c r="H59" s="247"/>
      <c r="I59" s="247"/>
      <c r="J59" s="247"/>
      <c r="K59" s="245"/>
    </row>
    <row r="60" s="1" customFormat="1" ht="15" customHeight="1">
      <c r="B60" s="243"/>
      <c r="C60" s="249"/>
      <c r="D60" s="247" t="s">
        <v>794</v>
      </c>
      <c r="E60" s="247"/>
      <c r="F60" s="247"/>
      <c r="G60" s="247"/>
      <c r="H60" s="247"/>
      <c r="I60" s="247"/>
      <c r="J60" s="247"/>
      <c r="K60" s="245"/>
    </row>
    <row r="61" s="1" customFormat="1" ht="15" customHeight="1">
      <c r="B61" s="243"/>
      <c r="C61" s="249"/>
      <c r="D61" s="247" t="s">
        <v>795</v>
      </c>
      <c r="E61" s="247"/>
      <c r="F61" s="247"/>
      <c r="G61" s="247"/>
      <c r="H61" s="247"/>
      <c r="I61" s="247"/>
      <c r="J61" s="247"/>
      <c r="K61" s="245"/>
    </row>
    <row r="62" s="1" customFormat="1" ht="15" customHeight="1">
      <c r="B62" s="243"/>
      <c r="C62" s="249"/>
      <c r="D62" s="252" t="s">
        <v>796</v>
      </c>
      <c r="E62" s="252"/>
      <c r="F62" s="252"/>
      <c r="G62" s="252"/>
      <c r="H62" s="252"/>
      <c r="I62" s="252"/>
      <c r="J62" s="252"/>
      <c r="K62" s="245"/>
    </row>
    <row r="63" s="1" customFormat="1" ht="15" customHeight="1">
      <c r="B63" s="243"/>
      <c r="C63" s="249"/>
      <c r="D63" s="247" t="s">
        <v>797</v>
      </c>
      <c r="E63" s="247"/>
      <c r="F63" s="247"/>
      <c r="G63" s="247"/>
      <c r="H63" s="247"/>
      <c r="I63" s="247"/>
      <c r="J63" s="247"/>
      <c r="K63" s="245"/>
    </row>
    <row r="64" s="1" customFormat="1" ht="12.75" customHeight="1">
      <c r="B64" s="243"/>
      <c r="C64" s="249"/>
      <c r="D64" s="249"/>
      <c r="E64" s="253"/>
      <c r="F64" s="249"/>
      <c r="G64" s="249"/>
      <c r="H64" s="249"/>
      <c r="I64" s="249"/>
      <c r="J64" s="249"/>
      <c r="K64" s="245"/>
    </row>
    <row r="65" s="1" customFormat="1" ht="15" customHeight="1">
      <c r="B65" s="243"/>
      <c r="C65" s="249"/>
      <c r="D65" s="247" t="s">
        <v>798</v>
      </c>
      <c r="E65" s="247"/>
      <c r="F65" s="247"/>
      <c r="G65" s="247"/>
      <c r="H65" s="247"/>
      <c r="I65" s="247"/>
      <c r="J65" s="247"/>
      <c r="K65" s="245"/>
    </row>
    <row r="66" s="1" customFormat="1" ht="15" customHeight="1">
      <c r="B66" s="243"/>
      <c r="C66" s="249"/>
      <c r="D66" s="252" t="s">
        <v>799</v>
      </c>
      <c r="E66" s="252"/>
      <c r="F66" s="252"/>
      <c r="G66" s="252"/>
      <c r="H66" s="252"/>
      <c r="I66" s="252"/>
      <c r="J66" s="252"/>
      <c r="K66" s="245"/>
    </row>
    <row r="67" s="1" customFormat="1" ht="15" customHeight="1">
      <c r="B67" s="243"/>
      <c r="C67" s="249"/>
      <c r="D67" s="247" t="s">
        <v>800</v>
      </c>
      <c r="E67" s="247"/>
      <c r="F67" s="247"/>
      <c r="G67" s="247"/>
      <c r="H67" s="247"/>
      <c r="I67" s="247"/>
      <c r="J67" s="247"/>
      <c r="K67" s="245"/>
    </row>
    <row r="68" s="1" customFormat="1" ht="15" customHeight="1">
      <c r="B68" s="243"/>
      <c r="C68" s="249"/>
      <c r="D68" s="247" t="s">
        <v>801</v>
      </c>
      <c r="E68" s="247"/>
      <c r="F68" s="247"/>
      <c r="G68" s="247"/>
      <c r="H68" s="247"/>
      <c r="I68" s="247"/>
      <c r="J68" s="247"/>
      <c r="K68" s="245"/>
    </row>
    <row r="69" s="1" customFormat="1" ht="15" customHeight="1">
      <c r="B69" s="243"/>
      <c r="C69" s="249"/>
      <c r="D69" s="247" t="s">
        <v>802</v>
      </c>
      <c r="E69" s="247"/>
      <c r="F69" s="247"/>
      <c r="G69" s="247"/>
      <c r="H69" s="247"/>
      <c r="I69" s="247"/>
      <c r="J69" s="247"/>
      <c r="K69" s="245"/>
    </row>
    <row r="70" s="1" customFormat="1" ht="15" customHeight="1">
      <c r="B70" s="243"/>
      <c r="C70" s="249"/>
      <c r="D70" s="247" t="s">
        <v>803</v>
      </c>
      <c r="E70" s="247"/>
      <c r="F70" s="247"/>
      <c r="G70" s="247"/>
      <c r="H70" s="247"/>
      <c r="I70" s="247"/>
      <c r="J70" s="247"/>
      <c r="K70" s="245"/>
    </row>
    <row r="71" s="1" customFormat="1" ht="12.75" customHeight="1">
      <c r="B71" s="254"/>
      <c r="C71" s="255"/>
      <c r="D71" s="255"/>
      <c r="E71" s="255"/>
      <c r="F71" s="255"/>
      <c r="G71" s="255"/>
      <c r="H71" s="255"/>
      <c r="I71" s="255"/>
      <c r="J71" s="255"/>
      <c r="K71" s="256"/>
    </row>
    <row r="72" s="1" customFormat="1" ht="18.75" customHeight="1">
      <c r="B72" s="257"/>
      <c r="C72" s="257"/>
      <c r="D72" s="257"/>
      <c r="E72" s="257"/>
      <c r="F72" s="257"/>
      <c r="G72" s="257"/>
      <c r="H72" s="257"/>
      <c r="I72" s="257"/>
      <c r="J72" s="257"/>
      <c r="K72" s="258"/>
    </row>
    <row r="73" s="1" customFormat="1" ht="18.75" customHeight="1">
      <c r="B73" s="258"/>
      <c r="C73" s="258"/>
      <c r="D73" s="258"/>
      <c r="E73" s="258"/>
      <c r="F73" s="258"/>
      <c r="G73" s="258"/>
      <c r="H73" s="258"/>
      <c r="I73" s="258"/>
      <c r="J73" s="258"/>
      <c r="K73" s="258"/>
    </row>
    <row r="74" s="1" customFormat="1" ht="7.5" customHeight="1">
      <c r="B74" s="259"/>
      <c r="C74" s="260"/>
      <c r="D74" s="260"/>
      <c r="E74" s="260"/>
      <c r="F74" s="260"/>
      <c r="G74" s="260"/>
      <c r="H74" s="260"/>
      <c r="I74" s="260"/>
      <c r="J74" s="260"/>
      <c r="K74" s="261"/>
    </row>
    <row r="75" s="1" customFormat="1" ht="45" customHeight="1">
      <c r="B75" s="262"/>
      <c r="C75" s="263" t="s">
        <v>804</v>
      </c>
      <c r="D75" s="263"/>
      <c r="E75" s="263"/>
      <c r="F75" s="263"/>
      <c r="G75" s="263"/>
      <c r="H75" s="263"/>
      <c r="I75" s="263"/>
      <c r="J75" s="263"/>
      <c r="K75" s="264"/>
    </row>
    <row r="76" s="1" customFormat="1" ht="17.25" customHeight="1">
      <c r="B76" s="262"/>
      <c r="C76" s="265" t="s">
        <v>805</v>
      </c>
      <c r="D76" s="265"/>
      <c r="E76" s="265"/>
      <c r="F76" s="265" t="s">
        <v>806</v>
      </c>
      <c r="G76" s="266"/>
      <c r="H76" s="265" t="s">
        <v>59</v>
      </c>
      <c r="I76" s="265" t="s">
        <v>62</v>
      </c>
      <c r="J76" s="265" t="s">
        <v>807</v>
      </c>
      <c r="K76" s="264"/>
    </row>
    <row r="77" s="1" customFormat="1" ht="17.25" customHeight="1">
      <c r="B77" s="262"/>
      <c r="C77" s="267" t="s">
        <v>808</v>
      </c>
      <c r="D77" s="267"/>
      <c r="E77" s="267"/>
      <c r="F77" s="268" t="s">
        <v>809</v>
      </c>
      <c r="G77" s="269"/>
      <c r="H77" s="267"/>
      <c r="I77" s="267"/>
      <c r="J77" s="267" t="s">
        <v>810</v>
      </c>
      <c r="K77" s="264"/>
    </row>
    <row r="78" s="1" customFormat="1" ht="5.25" customHeight="1">
      <c r="B78" s="262"/>
      <c r="C78" s="270"/>
      <c r="D78" s="270"/>
      <c r="E78" s="270"/>
      <c r="F78" s="270"/>
      <c r="G78" s="271"/>
      <c r="H78" s="270"/>
      <c r="I78" s="270"/>
      <c r="J78" s="270"/>
      <c r="K78" s="264"/>
    </row>
    <row r="79" s="1" customFormat="1" ht="15" customHeight="1">
      <c r="B79" s="262"/>
      <c r="C79" s="250" t="s">
        <v>58</v>
      </c>
      <c r="D79" s="272"/>
      <c r="E79" s="272"/>
      <c r="F79" s="273" t="s">
        <v>811</v>
      </c>
      <c r="G79" s="274"/>
      <c r="H79" s="250" t="s">
        <v>812</v>
      </c>
      <c r="I79" s="250" t="s">
        <v>813</v>
      </c>
      <c r="J79" s="250">
        <v>20</v>
      </c>
      <c r="K79" s="264"/>
    </row>
    <row r="80" s="1" customFormat="1" ht="15" customHeight="1">
      <c r="B80" s="262"/>
      <c r="C80" s="250" t="s">
        <v>814</v>
      </c>
      <c r="D80" s="250"/>
      <c r="E80" s="250"/>
      <c r="F80" s="273" t="s">
        <v>811</v>
      </c>
      <c r="G80" s="274"/>
      <c r="H80" s="250" t="s">
        <v>815</v>
      </c>
      <c r="I80" s="250" t="s">
        <v>813</v>
      </c>
      <c r="J80" s="250">
        <v>120</v>
      </c>
      <c r="K80" s="264"/>
    </row>
    <row r="81" s="1" customFormat="1" ht="15" customHeight="1">
      <c r="B81" s="275"/>
      <c r="C81" s="250" t="s">
        <v>816</v>
      </c>
      <c r="D81" s="250"/>
      <c r="E81" s="250"/>
      <c r="F81" s="273" t="s">
        <v>817</v>
      </c>
      <c r="G81" s="274"/>
      <c r="H81" s="250" t="s">
        <v>818</v>
      </c>
      <c r="I81" s="250" t="s">
        <v>813</v>
      </c>
      <c r="J81" s="250">
        <v>50</v>
      </c>
      <c r="K81" s="264"/>
    </row>
    <row r="82" s="1" customFormat="1" ht="15" customHeight="1">
      <c r="B82" s="275"/>
      <c r="C82" s="250" t="s">
        <v>819</v>
      </c>
      <c r="D82" s="250"/>
      <c r="E82" s="250"/>
      <c r="F82" s="273" t="s">
        <v>811</v>
      </c>
      <c r="G82" s="274"/>
      <c r="H82" s="250" t="s">
        <v>820</v>
      </c>
      <c r="I82" s="250" t="s">
        <v>821</v>
      </c>
      <c r="J82" s="250"/>
      <c r="K82" s="264"/>
    </row>
    <row r="83" s="1" customFormat="1" ht="15" customHeight="1">
      <c r="B83" s="275"/>
      <c r="C83" s="276" t="s">
        <v>822</v>
      </c>
      <c r="D83" s="276"/>
      <c r="E83" s="276"/>
      <c r="F83" s="277" t="s">
        <v>817</v>
      </c>
      <c r="G83" s="276"/>
      <c r="H83" s="276" t="s">
        <v>823</v>
      </c>
      <c r="I83" s="276" t="s">
        <v>813</v>
      </c>
      <c r="J83" s="276">
        <v>15</v>
      </c>
      <c r="K83" s="264"/>
    </row>
    <row r="84" s="1" customFormat="1" ht="15" customHeight="1">
      <c r="B84" s="275"/>
      <c r="C84" s="276" t="s">
        <v>824</v>
      </c>
      <c r="D84" s="276"/>
      <c r="E84" s="276"/>
      <c r="F84" s="277" t="s">
        <v>817</v>
      </c>
      <c r="G84" s="276"/>
      <c r="H84" s="276" t="s">
        <v>825</v>
      </c>
      <c r="I84" s="276" t="s">
        <v>813</v>
      </c>
      <c r="J84" s="276">
        <v>15</v>
      </c>
      <c r="K84" s="264"/>
    </row>
    <row r="85" s="1" customFormat="1" ht="15" customHeight="1">
      <c r="B85" s="275"/>
      <c r="C85" s="276" t="s">
        <v>826</v>
      </c>
      <c r="D85" s="276"/>
      <c r="E85" s="276"/>
      <c r="F85" s="277" t="s">
        <v>817</v>
      </c>
      <c r="G85" s="276"/>
      <c r="H85" s="276" t="s">
        <v>827</v>
      </c>
      <c r="I85" s="276" t="s">
        <v>813</v>
      </c>
      <c r="J85" s="276">
        <v>20</v>
      </c>
      <c r="K85" s="264"/>
    </row>
    <row r="86" s="1" customFormat="1" ht="15" customHeight="1">
      <c r="B86" s="275"/>
      <c r="C86" s="276" t="s">
        <v>828</v>
      </c>
      <c r="D86" s="276"/>
      <c r="E86" s="276"/>
      <c r="F86" s="277" t="s">
        <v>817</v>
      </c>
      <c r="G86" s="276"/>
      <c r="H86" s="276" t="s">
        <v>829</v>
      </c>
      <c r="I86" s="276" t="s">
        <v>813</v>
      </c>
      <c r="J86" s="276">
        <v>20</v>
      </c>
      <c r="K86" s="264"/>
    </row>
    <row r="87" s="1" customFormat="1" ht="15" customHeight="1">
      <c r="B87" s="275"/>
      <c r="C87" s="250" t="s">
        <v>830</v>
      </c>
      <c r="D87" s="250"/>
      <c r="E87" s="250"/>
      <c r="F87" s="273" t="s">
        <v>817</v>
      </c>
      <c r="G87" s="274"/>
      <c r="H87" s="250" t="s">
        <v>831</v>
      </c>
      <c r="I87" s="250" t="s">
        <v>813</v>
      </c>
      <c r="J87" s="250">
        <v>50</v>
      </c>
      <c r="K87" s="264"/>
    </row>
    <row r="88" s="1" customFormat="1" ht="15" customHeight="1">
      <c r="B88" s="275"/>
      <c r="C88" s="250" t="s">
        <v>832</v>
      </c>
      <c r="D88" s="250"/>
      <c r="E88" s="250"/>
      <c r="F88" s="273" t="s">
        <v>817</v>
      </c>
      <c r="G88" s="274"/>
      <c r="H88" s="250" t="s">
        <v>833</v>
      </c>
      <c r="I88" s="250" t="s">
        <v>813</v>
      </c>
      <c r="J88" s="250">
        <v>20</v>
      </c>
      <c r="K88" s="264"/>
    </row>
    <row r="89" s="1" customFormat="1" ht="15" customHeight="1">
      <c r="B89" s="275"/>
      <c r="C89" s="250" t="s">
        <v>834</v>
      </c>
      <c r="D89" s="250"/>
      <c r="E89" s="250"/>
      <c r="F89" s="273" t="s">
        <v>817</v>
      </c>
      <c r="G89" s="274"/>
      <c r="H89" s="250" t="s">
        <v>835</v>
      </c>
      <c r="I89" s="250" t="s">
        <v>813</v>
      </c>
      <c r="J89" s="250">
        <v>20</v>
      </c>
      <c r="K89" s="264"/>
    </row>
    <row r="90" s="1" customFormat="1" ht="15" customHeight="1">
      <c r="B90" s="275"/>
      <c r="C90" s="250" t="s">
        <v>836</v>
      </c>
      <c r="D90" s="250"/>
      <c r="E90" s="250"/>
      <c r="F90" s="273" t="s">
        <v>817</v>
      </c>
      <c r="G90" s="274"/>
      <c r="H90" s="250" t="s">
        <v>837</v>
      </c>
      <c r="I90" s="250" t="s">
        <v>813</v>
      </c>
      <c r="J90" s="250">
        <v>50</v>
      </c>
      <c r="K90" s="264"/>
    </row>
    <row r="91" s="1" customFormat="1" ht="15" customHeight="1">
      <c r="B91" s="275"/>
      <c r="C91" s="250" t="s">
        <v>838</v>
      </c>
      <c r="D91" s="250"/>
      <c r="E91" s="250"/>
      <c r="F91" s="273" t="s">
        <v>817</v>
      </c>
      <c r="G91" s="274"/>
      <c r="H91" s="250" t="s">
        <v>838</v>
      </c>
      <c r="I91" s="250" t="s">
        <v>813</v>
      </c>
      <c r="J91" s="250">
        <v>50</v>
      </c>
      <c r="K91" s="264"/>
    </row>
    <row r="92" s="1" customFormat="1" ht="15" customHeight="1">
      <c r="B92" s="275"/>
      <c r="C92" s="250" t="s">
        <v>839</v>
      </c>
      <c r="D92" s="250"/>
      <c r="E92" s="250"/>
      <c r="F92" s="273" t="s">
        <v>817</v>
      </c>
      <c r="G92" s="274"/>
      <c r="H92" s="250" t="s">
        <v>840</v>
      </c>
      <c r="I92" s="250" t="s">
        <v>813</v>
      </c>
      <c r="J92" s="250">
        <v>255</v>
      </c>
      <c r="K92" s="264"/>
    </row>
    <row r="93" s="1" customFormat="1" ht="15" customHeight="1">
      <c r="B93" s="275"/>
      <c r="C93" s="250" t="s">
        <v>841</v>
      </c>
      <c r="D93" s="250"/>
      <c r="E93" s="250"/>
      <c r="F93" s="273" t="s">
        <v>811</v>
      </c>
      <c r="G93" s="274"/>
      <c r="H93" s="250" t="s">
        <v>842</v>
      </c>
      <c r="I93" s="250" t="s">
        <v>843</v>
      </c>
      <c r="J93" s="250"/>
      <c r="K93" s="264"/>
    </row>
    <row r="94" s="1" customFormat="1" ht="15" customHeight="1">
      <c r="B94" s="275"/>
      <c r="C94" s="250" t="s">
        <v>844</v>
      </c>
      <c r="D94" s="250"/>
      <c r="E94" s="250"/>
      <c r="F94" s="273" t="s">
        <v>811</v>
      </c>
      <c r="G94" s="274"/>
      <c r="H94" s="250" t="s">
        <v>845</v>
      </c>
      <c r="I94" s="250" t="s">
        <v>846</v>
      </c>
      <c r="J94" s="250"/>
      <c r="K94" s="264"/>
    </row>
    <row r="95" s="1" customFormat="1" ht="15" customHeight="1">
      <c r="B95" s="275"/>
      <c r="C95" s="250" t="s">
        <v>847</v>
      </c>
      <c r="D95" s="250"/>
      <c r="E95" s="250"/>
      <c r="F95" s="273" t="s">
        <v>811</v>
      </c>
      <c r="G95" s="274"/>
      <c r="H95" s="250" t="s">
        <v>847</v>
      </c>
      <c r="I95" s="250" t="s">
        <v>846</v>
      </c>
      <c r="J95" s="250"/>
      <c r="K95" s="264"/>
    </row>
    <row r="96" s="1" customFormat="1" ht="15" customHeight="1">
      <c r="B96" s="275"/>
      <c r="C96" s="250" t="s">
        <v>43</v>
      </c>
      <c r="D96" s="250"/>
      <c r="E96" s="250"/>
      <c r="F96" s="273" t="s">
        <v>811</v>
      </c>
      <c r="G96" s="274"/>
      <c r="H96" s="250" t="s">
        <v>848</v>
      </c>
      <c r="I96" s="250" t="s">
        <v>846</v>
      </c>
      <c r="J96" s="250"/>
      <c r="K96" s="264"/>
    </row>
    <row r="97" s="1" customFormat="1" ht="15" customHeight="1">
      <c r="B97" s="275"/>
      <c r="C97" s="250" t="s">
        <v>53</v>
      </c>
      <c r="D97" s="250"/>
      <c r="E97" s="250"/>
      <c r="F97" s="273" t="s">
        <v>811</v>
      </c>
      <c r="G97" s="274"/>
      <c r="H97" s="250" t="s">
        <v>849</v>
      </c>
      <c r="I97" s="250" t="s">
        <v>846</v>
      </c>
      <c r="J97" s="250"/>
      <c r="K97" s="264"/>
    </row>
    <row r="98" s="1" customFormat="1" ht="15" customHeight="1">
      <c r="B98" s="278"/>
      <c r="C98" s="279"/>
      <c r="D98" s="279"/>
      <c r="E98" s="279"/>
      <c r="F98" s="279"/>
      <c r="G98" s="279"/>
      <c r="H98" s="279"/>
      <c r="I98" s="279"/>
      <c r="J98" s="279"/>
      <c r="K98" s="280"/>
    </row>
    <row r="99" s="1" customFormat="1" ht="18.75" customHeight="1">
      <c r="B99" s="281"/>
      <c r="C99" s="282"/>
      <c r="D99" s="282"/>
      <c r="E99" s="282"/>
      <c r="F99" s="282"/>
      <c r="G99" s="282"/>
      <c r="H99" s="282"/>
      <c r="I99" s="282"/>
      <c r="J99" s="282"/>
      <c r="K99" s="281"/>
    </row>
    <row r="100" s="1" customFormat="1" ht="18.75" customHeight="1">
      <c r="B100" s="258"/>
      <c r="C100" s="258"/>
      <c r="D100" s="258"/>
      <c r="E100" s="258"/>
      <c r="F100" s="258"/>
      <c r="G100" s="258"/>
      <c r="H100" s="258"/>
      <c r="I100" s="258"/>
      <c r="J100" s="258"/>
      <c r="K100" s="258"/>
    </row>
    <row r="101" s="1" customFormat="1" ht="7.5" customHeight="1">
      <c r="B101" s="259"/>
      <c r="C101" s="260"/>
      <c r="D101" s="260"/>
      <c r="E101" s="260"/>
      <c r="F101" s="260"/>
      <c r="G101" s="260"/>
      <c r="H101" s="260"/>
      <c r="I101" s="260"/>
      <c r="J101" s="260"/>
      <c r="K101" s="261"/>
    </row>
    <row r="102" s="1" customFormat="1" ht="45" customHeight="1">
      <c r="B102" s="262"/>
      <c r="C102" s="263" t="s">
        <v>850</v>
      </c>
      <c r="D102" s="263"/>
      <c r="E102" s="263"/>
      <c r="F102" s="263"/>
      <c r="G102" s="263"/>
      <c r="H102" s="263"/>
      <c r="I102" s="263"/>
      <c r="J102" s="263"/>
      <c r="K102" s="264"/>
    </row>
    <row r="103" s="1" customFormat="1" ht="17.25" customHeight="1">
      <c r="B103" s="262"/>
      <c r="C103" s="265" t="s">
        <v>805</v>
      </c>
      <c r="D103" s="265"/>
      <c r="E103" s="265"/>
      <c r="F103" s="265" t="s">
        <v>806</v>
      </c>
      <c r="G103" s="266"/>
      <c r="H103" s="265" t="s">
        <v>59</v>
      </c>
      <c r="I103" s="265" t="s">
        <v>62</v>
      </c>
      <c r="J103" s="265" t="s">
        <v>807</v>
      </c>
      <c r="K103" s="264"/>
    </row>
    <row r="104" s="1" customFormat="1" ht="17.25" customHeight="1">
      <c r="B104" s="262"/>
      <c r="C104" s="267" t="s">
        <v>808</v>
      </c>
      <c r="D104" s="267"/>
      <c r="E104" s="267"/>
      <c r="F104" s="268" t="s">
        <v>809</v>
      </c>
      <c r="G104" s="269"/>
      <c r="H104" s="267"/>
      <c r="I104" s="267"/>
      <c r="J104" s="267" t="s">
        <v>810</v>
      </c>
      <c r="K104" s="264"/>
    </row>
    <row r="105" s="1" customFormat="1" ht="5.25" customHeight="1">
      <c r="B105" s="262"/>
      <c r="C105" s="265"/>
      <c r="D105" s="265"/>
      <c r="E105" s="265"/>
      <c r="F105" s="265"/>
      <c r="G105" s="283"/>
      <c r="H105" s="265"/>
      <c r="I105" s="265"/>
      <c r="J105" s="265"/>
      <c r="K105" s="264"/>
    </row>
    <row r="106" s="1" customFormat="1" ht="15" customHeight="1">
      <c r="B106" s="262"/>
      <c r="C106" s="250" t="s">
        <v>58</v>
      </c>
      <c r="D106" s="272"/>
      <c r="E106" s="272"/>
      <c r="F106" s="273" t="s">
        <v>811</v>
      </c>
      <c r="G106" s="250"/>
      <c r="H106" s="250" t="s">
        <v>851</v>
      </c>
      <c r="I106" s="250" t="s">
        <v>813</v>
      </c>
      <c r="J106" s="250">
        <v>20</v>
      </c>
      <c r="K106" s="264"/>
    </row>
    <row r="107" s="1" customFormat="1" ht="15" customHeight="1">
      <c r="B107" s="262"/>
      <c r="C107" s="250" t="s">
        <v>814</v>
      </c>
      <c r="D107" s="250"/>
      <c r="E107" s="250"/>
      <c r="F107" s="273" t="s">
        <v>811</v>
      </c>
      <c r="G107" s="250"/>
      <c r="H107" s="250" t="s">
        <v>851</v>
      </c>
      <c r="I107" s="250" t="s">
        <v>813</v>
      </c>
      <c r="J107" s="250">
        <v>120</v>
      </c>
      <c r="K107" s="264"/>
    </row>
    <row r="108" s="1" customFormat="1" ht="15" customHeight="1">
      <c r="B108" s="275"/>
      <c r="C108" s="250" t="s">
        <v>816</v>
      </c>
      <c r="D108" s="250"/>
      <c r="E108" s="250"/>
      <c r="F108" s="273" t="s">
        <v>817</v>
      </c>
      <c r="G108" s="250"/>
      <c r="H108" s="250" t="s">
        <v>851</v>
      </c>
      <c r="I108" s="250" t="s">
        <v>813</v>
      </c>
      <c r="J108" s="250">
        <v>50</v>
      </c>
      <c r="K108" s="264"/>
    </row>
    <row r="109" s="1" customFormat="1" ht="15" customHeight="1">
      <c r="B109" s="275"/>
      <c r="C109" s="250" t="s">
        <v>819</v>
      </c>
      <c r="D109" s="250"/>
      <c r="E109" s="250"/>
      <c r="F109" s="273" t="s">
        <v>811</v>
      </c>
      <c r="G109" s="250"/>
      <c r="H109" s="250" t="s">
        <v>851</v>
      </c>
      <c r="I109" s="250" t="s">
        <v>821</v>
      </c>
      <c r="J109" s="250"/>
      <c r="K109" s="264"/>
    </row>
    <row r="110" s="1" customFormat="1" ht="15" customHeight="1">
      <c r="B110" s="275"/>
      <c r="C110" s="250" t="s">
        <v>830</v>
      </c>
      <c r="D110" s="250"/>
      <c r="E110" s="250"/>
      <c r="F110" s="273" t="s">
        <v>817</v>
      </c>
      <c r="G110" s="250"/>
      <c r="H110" s="250" t="s">
        <v>851</v>
      </c>
      <c r="I110" s="250" t="s">
        <v>813</v>
      </c>
      <c r="J110" s="250">
        <v>50</v>
      </c>
      <c r="K110" s="264"/>
    </row>
    <row r="111" s="1" customFormat="1" ht="15" customHeight="1">
      <c r="B111" s="275"/>
      <c r="C111" s="250" t="s">
        <v>838</v>
      </c>
      <c r="D111" s="250"/>
      <c r="E111" s="250"/>
      <c r="F111" s="273" t="s">
        <v>817</v>
      </c>
      <c r="G111" s="250"/>
      <c r="H111" s="250" t="s">
        <v>851</v>
      </c>
      <c r="I111" s="250" t="s">
        <v>813</v>
      </c>
      <c r="J111" s="250">
        <v>50</v>
      </c>
      <c r="K111" s="264"/>
    </row>
    <row r="112" s="1" customFormat="1" ht="15" customHeight="1">
      <c r="B112" s="275"/>
      <c r="C112" s="250" t="s">
        <v>836</v>
      </c>
      <c r="D112" s="250"/>
      <c r="E112" s="250"/>
      <c r="F112" s="273" t="s">
        <v>817</v>
      </c>
      <c r="G112" s="250"/>
      <c r="H112" s="250" t="s">
        <v>851</v>
      </c>
      <c r="I112" s="250" t="s">
        <v>813</v>
      </c>
      <c r="J112" s="250">
        <v>50</v>
      </c>
      <c r="K112" s="264"/>
    </row>
    <row r="113" s="1" customFormat="1" ht="15" customHeight="1">
      <c r="B113" s="275"/>
      <c r="C113" s="250" t="s">
        <v>58</v>
      </c>
      <c r="D113" s="250"/>
      <c r="E113" s="250"/>
      <c r="F113" s="273" t="s">
        <v>811</v>
      </c>
      <c r="G113" s="250"/>
      <c r="H113" s="250" t="s">
        <v>852</v>
      </c>
      <c r="I113" s="250" t="s">
        <v>813</v>
      </c>
      <c r="J113" s="250">
        <v>20</v>
      </c>
      <c r="K113" s="264"/>
    </row>
    <row r="114" s="1" customFormat="1" ht="15" customHeight="1">
      <c r="B114" s="275"/>
      <c r="C114" s="250" t="s">
        <v>853</v>
      </c>
      <c r="D114" s="250"/>
      <c r="E114" s="250"/>
      <c r="F114" s="273" t="s">
        <v>811</v>
      </c>
      <c r="G114" s="250"/>
      <c r="H114" s="250" t="s">
        <v>854</v>
      </c>
      <c r="I114" s="250" t="s">
        <v>813</v>
      </c>
      <c r="J114" s="250">
        <v>120</v>
      </c>
      <c r="K114" s="264"/>
    </row>
    <row r="115" s="1" customFormat="1" ht="15" customHeight="1">
      <c r="B115" s="275"/>
      <c r="C115" s="250" t="s">
        <v>43</v>
      </c>
      <c r="D115" s="250"/>
      <c r="E115" s="250"/>
      <c r="F115" s="273" t="s">
        <v>811</v>
      </c>
      <c r="G115" s="250"/>
      <c r="H115" s="250" t="s">
        <v>855</v>
      </c>
      <c r="I115" s="250" t="s">
        <v>846</v>
      </c>
      <c r="J115" s="250"/>
      <c r="K115" s="264"/>
    </row>
    <row r="116" s="1" customFormat="1" ht="15" customHeight="1">
      <c r="B116" s="275"/>
      <c r="C116" s="250" t="s">
        <v>53</v>
      </c>
      <c r="D116" s="250"/>
      <c r="E116" s="250"/>
      <c r="F116" s="273" t="s">
        <v>811</v>
      </c>
      <c r="G116" s="250"/>
      <c r="H116" s="250" t="s">
        <v>856</v>
      </c>
      <c r="I116" s="250" t="s">
        <v>846</v>
      </c>
      <c r="J116" s="250"/>
      <c r="K116" s="264"/>
    </row>
    <row r="117" s="1" customFormat="1" ht="15" customHeight="1">
      <c r="B117" s="275"/>
      <c r="C117" s="250" t="s">
        <v>62</v>
      </c>
      <c r="D117" s="250"/>
      <c r="E117" s="250"/>
      <c r="F117" s="273" t="s">
        <v>811</v>
      </c>
      <c r="G117" s="250"/>
      <c r="H117" s="250" t="s">
        <v>857</v>
      </c>
      <c r="I117" s="250" t="s">
        <v>858</v>
      </c>
      <c r="J117" s="250"/>
      <c r="K117" s="264"/>
    </row>
    <row r="118" s="1" customFormat="1" ht="15" customHeight="1">
      <c r="B118" s="278"/>
      <c r="C118" s="284"/>
      <c r="D118" s="284"/>
      <c r="E118" s="284"/>
      <c r="F118" s="284"/>
      <c r="G118" s="284"/>
      <c r="H118" s="284"/>
      <c r="I118" s="284"/>
      <c r="J118" s="284"/>
      <c r="K118" s="280"/>
    </row>
    <row r="119" s="1" customFormat="1" ht="18.75" customHeight="1">
      <c r="B119" s="285"/>
      <c r="C119" s="286"/>
      <c r="D119" s="286"/>
      <c r="E119" s="286"/>
      <c r="F119" s="287"/>
      <c r="G119" s="286"/>
      <c r="H119" s="286"/>
      <c r="I119" s="286"/>
      <c r="J119" s="286"/>
      <c r="K119" s="285"/>
    </row>
    <row r="120" s="1" customFormat="1" ht="18.75" customHeight="1">
      <c r="B120" s="258"/>
      <c r="C120" s="258"/>
      <c r="D120" s="258"/>
      <c r="E120" s="258"/>
      <c r="F120" s="258"/>
      <c r="G120" s="258"/>
      <c r="H120" s="258"/>
      <c r="I120" s="258"/>
      <c r="J120" s="258"/>
      <c r="K120" s="258"/>
    </row>
    <row r="121" s="1" customFormat="1" ht="7.5" customHeight="1">
      <c r="B121" s="288"/>
      <c r="C121" s="289"/>
      <c r="D121" s="289"/>
      <c r="E121" s="289"/>
      <c r="F121" s="289"/>
      <c r="G121" s="289"/>
      <c r="H121" s="289"/>
      <c r="I121" s="289"/>
      <c r="J121" s="289"/>
      <c r="K121" s="290"/>
    </row>
    <row r="122" s="1" customFormat="1" ht="45" customHeight="1">
      <c r="B122" s="291"/>
      <c r="C122" s="241" t="s">
        <v>859</v>
      </c>
      <c r="D122" s="241"/>
      <c r="E122" s="241"/>
      <c r="F122" s="241"/>
      <c r="G122" s="241"/>
      <c r="H122" s="241"/>
      <c r="I122" s="241"/>
      <c r="J122" s="241"/>
      <c r="K122" s="292"/>
    </row>
    <row r="123" s="1" customFormat="1" ht="17.25" customHeight="1">
      <c r="B123" s="293"/>
      <c r="C123" s="265" t="s">
        <v>805</v>
      </c>
      <c r="D123" s="265"/>
      <c r="E123" s="265"/>
      <c r="F123" s="265" t="s">
        <v>806</v>
      </c>
      <c r="G123" s="266"/>
      <c r="H123" s="265" t="s">
        <v>59</v>
      </c>
      <c r="I123" s="265" t="s">
        <v>62</v>
      </c>
      <c r="J123" s="265" t="s">
        <v>807</v>
      </c>
      <c r="K123" s="294"/>
    </row>
    <row r="124" s="1" customFormat="1" ht="17.25" customHeight="1">
      <c r="B124" s="293"/>
      <c r="C124" s="267" t="s">
        <v>808</v>
      </c>
      <c r="D124" s="267"/>
      <c r="E124" s="267"/>
      <c r="F124" s="268" t="s">
        <v>809</v>
      </c>
      <c r="G124" s="269"/>
      <c r="H124" s="267"/>
      <c r="I124" s="267"/>
      <c r="J124" s="267" t="s">
        <v>810</v>
      </c>
      <c r="K124" s="294"/>
    </row>
    <row r="125" s="1" customFormat="1" ht="5.25" customHeight="1">
      <c r="B125" s="295"/>
      <c r="C125" s="270"/>
      <c r="D125" s="270"/>
      <c r="E125" s="270"/>
      <c r="F125" s="270"/>
      <c r="G125" s="296"/>
      <c r="H125" s="270"/>
      <c r="I125" s="270"/>
      <c r="J125" s="270"/>
      <c r="K125" s="297"/>
    </row>
    <row r="126" s="1" customFormat="1" ht="15" customHeight="1">
      <c r="B126" s="295"/>
      <c r="C126" s="250" t="s">
        <v>814</v>
      </c>
      <c r="D126" s="272"/>
      <c r="E126" s="272"/>
      <c r="F126" s="273" t="s">
        <v>811</v>
      </c>
      <c r="G126" s="250"/>
      <c r="H126" s="250" t="s">
        <v>851</v>
      </c>
      <c r="I126" s="250" t="s">
        <v>813</v>
      </c>
      <c r="J126" s="250">
        <v>120</v>
      </c>
      <c r="K126" s="298"/>
    </row>
    <row r="127" s="1" customFormat="1" ht="15" customHeight="1">
      <c r="B127" s="295"/>
      <c r="C127" s="250" t="s">
        <v>860</v>
      </c>
      <c r="D127" s="250"/>
      <c r="E127" s="250"/>
      <c r="F127" s="273" t="s">
        <v>811</v>
      </c>
      <c r="G127" s="250"/>
      <c r="H127" s="250" t="s">
        <v>861</v>
      </c>
      <c r="I127" s="250" t="s">
        <v>813</v>
      </c>
      <c r="J127" s="250" t="s">
        <v>862</v>
      </c>
      <c r="K127" s="298"/>
    </row>
    <row r="128" s="1" customFormat="1" ht="15" customHeight="1">
      <c r="B128" s="295"/>
      <c r="C128" s="250" t="s">
        <v>759</v>
      </c>
      <c r="D128" s="250"/>
      <c r="E128" s="250"/>
      <c r="F128" s="273" t="s">
        <v>811</v>
      </c>
      <c r="G128" s="250"/>
      <c r="H128" s="250" t="s">
        <v>863</v>
      </c>
      <c r="I128" s="250" t="s">
        <v>813</v>
      </c>
      <c r="J128" s="250" t="s">
        <v>862</v>
      </c>
      <c r="K128" s="298"/>
    </row>
    <row r="129" s="1" customFormat="1" ht="15" customHeight="1">
      <c r="B129" s="295"/>
      <c r="C129" s="250" t="s">
        <v>822</v>
      </c>
      <c r="D129" s="250"/>
      <c r="E129" s="250"/>
      <c r="F129" s="273" t="s">
        <v>817</v>
      </c>
      <c r="G129" s="250"/>
      <c r="H129" s="250" t="s">
        <v>823</v>
      </c>
      <c r="I129" s="250" t="s">
        <v>813</v>
      </c>
      <c r="J129" s="250">
        <v>15</v>
      </c>
      <c r="K129" s="298"/>
    </row>
    <row r="130" s="1" customFormat="1" ht="15" customHeight="1">
      <c r="B130" s="295"/>
      <c r="C130" s="276" t="s">
        <v>824</v>
      </c>
      <c r="D130" s="276"/>
      <c r="E130" s="276"/>
      <c r="F130" s="277" t="s">
        <v>817</v>
      </c>
      <c r="G130" s="276"/>
      <c r="H130" s="276" t="s">
        <v>825</v>
      </c>
      <c r="I130" s="276" t="s">
        <v>813</v>
      </c>
      <c r="J130" s="276">
        <v>15</v>
      </c>
      <c r="K130" s="298"/>
    </row>
    <row r="131" s="1" customFormat="1" ht="15" customHeight="1">
      <c r="B131" s="295"/>
      <c r="C131" s="276" t="s">
        <v>826</v>
      </c>
      <c r="D131" s="276"/>
      <c r="E131" s="276"/>
      <c r="F131" s="277" t="s">
        <v>817</v>
      </c>
      <c r="G131" s="276"/>
      <c r="H131" s="276" t="s">
        <v>827</v>
      </c>
      <c r="I131" s="276" t="s">
        <v>813</v>
      </c>
      <c r="J131" s="276">
        <v>20</v>
      </c>
      <c r="K131" s="298"/>
    </row>
    <row r="132" s="1" customFormat="1" ht="15" customHeight="1">
      <c r="B132" s="295"/>
      <c r="C132" s="276" t="s">
        <v>828</v>
      </c>
      <c r="D132" s="276"/>
      <c r="E132" s="276"/>
      <c r="F132" s="277" t="s">
        <v>817</v>
      </c>
      <c r="G132" s="276"/>
      <c r="H132" s="276" t="s">
        <v>829</v>
      </c>
      <c r="I132" s="276" t="s">
        <v>813</v>
      </c>
      <c r="J132" s="276">
        <v>20</v>
      </c>
      <c r="K132" s="298"/>
    </row>
    <row r="133" s="1" customFormat="1" ht="15" customHeight="1">
      <c r="B133" s="295"/>
      <c r="C133" s="250" t="s">
        <v>816</v>
      </c>
      <c r="D133" s="250"/>
      <c r="E133" s="250"/>
      <c r="F133" s="273" t="s">
        <v>817</v>
      </c>
      <c r="G133" s="250"/>
      <c r="H133" s="250" t="s">
        <v>851</v>
      </c>
      <c r="I133" s="250" t="s">
        <v>813</v>
      </c>
      <c r="J133" s="250">
        <v>50</v>
      </c>
      <c r="K133" s="298"/>
    </row>
    <row r="134" s="1" customFormat="1" ht="15" customHeight="1">
      <c r="B134" s="295"/>
      <c r="C134" s="250" t="s">
        <v>830</v>
      </c>
      <c r="D134" s="250"/>
      <c r="E134" s="250"/>
      <c r="F134" s="273" t="s">
        <v>817</v>
      </c>
      <c r="G134" s="250"/>
      <c r="H134" s="250" t="s">
        <v>851</v>
      </c>
      <c r="I134" s="250" t="s">
        <v>813</v>
      </c>
      <c r="J134" s="250">
        <v>50</v>
      </c>
      <c r="K134" s="298"/>
    </row>
    <row r="135" s="1" customFormat="1" ht="15" customHeight="1">
      <c r="B135" s="295"/>
      <c r="C135" s="250" t="s">
        <v>836</v>
      </c>
      <c r="D135" s="250"/>
      <c r="E135" s="250"/>
      <c r="F135" s="273" t="s">
        <v>817</v>
      </c>
      <c r="G135" s="250"/>
      <c r="H135" s="250" t="s">
        <v>851</v>
      </c>
      <c r="I135" s="250" t="s">
        <v>813</v>
      </c>
      <c r="J135" s="250">
        <v>50</v>
      </c>
      <c r="K135" s="298"/>
    </row>
    <row r="136" s="1" customFormat="1" ht="15" customHeight="1">
      <c r="B136" s="295"/>
      <c r="C136" s="250" t="s">
        <v>838</v>
      </c>
      <c r="D136" s="250"/>
      <c r="E136" s="250"/>
      <c r="F136" s="273" t="s">
        <v>817</v>
      </c>
      <c r="G136" s="250"/>
      <c r="H136" s="250" t="s">
        <v>851</v>
      </c>
      <c r="I136" s="250" t="s">
        <v>813</v>
      </c>
      <c r="J136" s="250">
        <v>50</v>
      </c>
      <c r="K136" s="298"/>
    </row>
    <row r="137" s="1" customFormat="1" ht="15" customHeight="1">
      <c r="B137" s="295"/>
      <c r="C137" s="250" t="s">
        <v>839</v>
      </c>
      <c r="D137" s="250"/>
      <c r="E137" s="250"/>
      <c r="F137" s="273" t="s">
        <v>817</v>
      </c>
      <c r="G137" s="250"/>
      <c r="H137" s="250" t="s">
        <v>864</v>
      </c>
      <c r="I137" s="250" t="s">
        <v>813</v>
      </c>
      <c r="J137" s="250">
        <v>255</v>
      </c>
      <c r="K137" s="298"/>
    </row>
    <row r="138" s="1" customFormat="1" ht="15" customHeight="1">
      <c r="B138" s="295"/>
      <c r="C138" s="250" t="s">
        <v>841</v>
      </c>
      <c r="D138" s="250"/>
      <c r="E138" s="250"/>
      <c r="F138" s="273" t="s">
        <v>811</v>
      </c>
      <c r="G138" s="250"/>
      <c r="H138" s="250" t="s">
        <v>865</v>
      </c>
      <c r="I138" s="250" t="s">
        <v>843</v>
      </c>
      <c r="J138" s="250"/>
      <c r="K138" s="298"/>
    </row>
    <row r="139" s="1" customFormat="1" ht="15" customHeight="1">
      <c r="B139" s="295"/>
      <c r="C139" s="250" t="s">
        <v>844</v>
      </c>
      <c r="D139" s="250"/>
      <c r="E139" s="250"/>
      <c r="F139" s="273" t="s">
        <v>811</v>
      </c>
      <c r="G139" s="250"/>
      <c r="H139" s="250" t="s">
        <v>866</v>
      </c>
      <c r="I139" s="250" t="s">
        <v>846</v>
      </c>
      <c r="J139" s="250"/>
      <c r="K139" s="298"/>
    </row>
    <row r="140" s="1" customFormat="1" ht="15" customHeight="1">
      <c r="B140" s="295"/>
      <c r="C140" s="250" t="s">
        <v>847</v>
      </c>
      <c r="D140" s="250"/>
      <c r="E140" s="250"/>
      <c r="F140" s="273" t="s">
        <v>811</v>
      </c>
      <c r="G140" s="250"/>
      <c r="H140" s="250" t="s">
        <v>847</v>
      </c>
      <c r="I140" s="250" t="s">
        <v>846</v>
      </c>
      <c r="J140" s="250"/>
      <c r="K140" s="298"/>
    </row>
    <row r="141" s="1" customFormat="1" ht="15" customHeight="1">
      <c r="B141" s="295"/>
      <c r="C141" s="250" t="s">
        <v>43</v>
      </c>
      <c r="D141" s="250"/>
      <c r="E141" s="250"/>
      <c r="F141" s="273" t="s">
        <v>811</v>
      </c>
      <c r="G141" s="250"/>
      <c r="H141" s="250" t="s">
        <v>867</v>
      </c>
      <c r="I141" s="250" t="s">
        <v>846</v>
      </c>
      <c r="J141" s="250"/>
      <c r="K141" s="298"/>
    </row>
    <row r="142" s="1" customFormat="1" ht="15" customHeight="1">
      <c r="B142" s="295"/>
      <c r="C142" s="250" t="s">
        <v>868</v>
      </c>
      <c r="D142" s="250"/>
      <c r="E142" s="250"/>
      <c r="F142" s="273" t="s">
        <v>811</v>
      </c>
      <c r="G142" s="250"/>
      <c r="H142" s="250" t="s">
        <v>869</v>
      </c>
      <c r="I142" s="250" t="s">
        <v>846</v>
      </c>
      <c r="J142" s="250"/>
      <c r="K142" s="298"/>
    </row>
    <row r="143" s="1" customFormat="1" ht="15" customHeight="1">
      <c r="B143" s="299"/>
      <c r="C143" s="300"/>
      <c r="D143" s="300"/>
      <c r="E143" s="300"/>
      <c r="F143" s="300"/>
      <c r="G143" s="300"/>
      <c r="H143" s="300"/>
      <c r="I143" s="300"/>
      <c r="J143" s="300"/>
      <c r="K143" s="301"/>
    </row>
    <row r="144" s="1" customFormat="1" ht="18.75" customHeight="1">
      <c r="B144" s="286"/>
      <c r="C144" s="286"/>
      <c r="D144" s="286"/>
      <c r="E144" s="286"/>
      <c r="F144" s="287"/>
      <c r="G144" s="286"/>
      <c r="H144" s="286"/>
      <c r="I144" s="286"/>
      <c r="J144" s="286"/>
      <c r="K144" s="286"/>
    </row>
    <row r="145" s="1" customFormat="1" ht="18.75" customHeight="1">
      <c r="B145" s="258"/>
      <c r="C145" s="258"/>
      <c r="D145" s="258"/>
      <c r="E145" s="258"/>
      <c r="F145" s="258"/>
      <c r="G145" s="258"/>
      <c r="H145" s="258"/>
      <c r="I145" s="258"/>
      <c r="J145" s="258"/>
      <c r="K145" s="258"/>
    </row>
    <row r="146" s="1" customFormat="1" ht="7.5" customHeight="1">
      <c r="B146" s="259"/>
      <c r="C146" s="260"/>
      <c r="D146" s="260"/>
      <c r="E146" s="260"/>
      <c r="F146" s="260"/>
      <c r="G146" s="260"/>
      <c r="H146" s="260"/>
      <c r="I146" s="260"/>
      <c r="J146" s="260"/>
      <c r="K146" s="261"/>
    </row>
    <row r="147" s="1" customFormat="1" ht="45" customHeight="1">
      <c r="B147" s="262"/>
      <c r="C147" s="263" t="s">
        <v>870</v>
      </c>
      <c r="D147" s="263"/>
      <c r="E147" s="263"/>
      <c r="F147" s="263"/>
      <c r="G147" s="263"/>
      <c r="H147" s="263"/>
      <c r="I147" s="263"/>
      <c r="J147" s="263"/>
      <c r="K147" s="264"/>
    </row>
    <row r="148" s="1" customFormat="1" ht="17.25" customHeight="1">
      <c r="B148" s="262"/>
      <c r="C148" s="265" t="s">
        <v>805</v>
      </c>
      <c r="D148" s="265"/>
      <c r="E148" s="265"/>
      <c r="F148" s="265" t="s">
        <v>806</v>
      </c>
      <c r="G148" s="266"/>
      <c r="H148" s="265" t="s">
        <v>59</v>
      </c>
      <c r="I148" s="265" t="s">
        <v>62</v>
      </c>
      <c r="J148" s="265" t="s">
        <v>807</v>
      </c>
      <c r="K148" s="264"/>
    </row>
    <row r="149" s="1" customFormat="1" ht="17.25" customHeight="1">
      <c r="B149" s="262"/>
      <c r="C149" s="267" t="s">
        <v>808</v>
      </c>
      <c r="D149" s="267"/>
      <c r="E149" s="267"/>
      <c r="F149" s="268" t="s">
        <v>809</v>
      </c>
      <c r="G149" s="269"/>
      <c r="H149" s="267"/>
      <c r="I149" s="267"/>
      <c r="J149" s="267" t="s">
        <v>810</v>
      </c>
      <c r="K149" s="264"/>
    </row>
    <row r="150" s="1" customFormat="1" ht="5.25" customHeight="1">
      <c r="B150" s="275"/>
      <c r="C150" s="270"/>
      <c r="D150" s="270"/>
      <c r="E150" s="270"/>
      <c r="F150" s="270"/>
      <c r="G150" s="271"/>
      <c r="H150" s="270"/>
      <c r="I150" s="270"/>
      <c r="J150" s="270"/>
      <c r="K150" s="298"/>
    </row>
    <row r="151" s="1" customFormat="1" ht="15" customHeight="1">
      <c r="B151" s="275"/>
      <c r="C151" s="302" t="s">
        <v>814</v>
      </c>
      <c r="D151" s="250"/>
      <c r="E151" s="250"/>
      <c r="F151" s="303" t="s">
        <v>811</v>
      </c>
      <c r="G151" s="250"/>
      <c r="H151" s="302" t="s">
        <v>851</v>
      </c>
      <c r="I151" s="302" t="s">
        <v>813</v>
      </c>
      <c r="J151" s="302">
        <v>120</v>
      </c>
      <c r="K151" s="298"/>
    </row>
    <row r="152" s="1" customFormat="1" ht="15" customHeight="1">
      <c r="B152" s="275"/>
      <c r="C152" s="302" t="s">
        <v>860</v>
      </c>
      <c r="D152" s="250"/>
      <c r="E152" s="250"/>
      <c r="F152" s="303" t="s">
        <v>811</v>
      </c>
      <c r="G152" s="250"/>
      <c r="H152" s="302" t="s">
        <v>871</v>
      </c>
      <c r="I152" s="302" t="s">
        <v>813</v>
      </c>
      <c r="J152" s="302" t="s">
        <v>862</v>
      </c>
      <c r="K152" s="298"/>
    </row>
    <row r="153" s="1" customFormat="1" ht="15" customHeight="1">
      <c r="B153" s="275"/>
      <c r="C153" s="302" t="s">
        <v>759</v>
      </c>
      <c r="D153" s="250"/>
      <c r="E153" s="250"/>
      <c r="F153" s="303" t="s">
        <v>811</v>
      </c>
      <c r="G153" s="250"/>
      <c r="H153" s="302" t="s">
        <v>872</v>
      </c>
      <c r="I153" s="302" t="s">
        <v>813</v>
      </c>
      <c r="J153" s="302" t="s">
        <v>862</v>
      </c>
      <c r="K153" s="298"/>
    </row>
    <row r="154" s="1" customFormat="1" ht="15" customHeight="1">
      <c r="B154" s="275"/>
      <c r="C154" s="302" t="s">
        <v>816</v>
      </c>
      <c r="D154" s="250"/>
      <c r="E154" s="250"/>
      <c r="F154" s="303" t="s">
        <v>817</v>
      </c>
      <c r="G154" s="250"/>
      <c r="H154" s="302" t="s">
        <v>851</v>
      </c>
      <c r="I154" s="302" t="s">
        <v>813</v>
      </c>
      <c r="J154" s="302">
        <v>50</v>
      </c>
      <c r="K154" s="298"/>
    </row>
    <row r="155" s="1" customFormat="1" ht="15" customHeight="1">
      <c r="B155" s="275"/>
      <c r="C155" s="302" t="s">
        <v>819</v>
      </c>
      <c r="D155" s="250"/>
      <c r="E155" s="250"/>
      <c r="F155" s="303" t="s">
        <v>811</v>
      </c>
      <c r="G155" s="250"/>
      <c r="H155" s="302" t="s">
        <v>851</v>
      </c>
      <c r="I155" s="302" t="s">
        <v>821</v>
      </c>
      <c r="J155" s="302"/>
      <c r="K155" s="298"/>
    </row>
    <row r="156" s="1" customFormat="1" ht="15" customHeight="1">
      <c r="B156" s="275"/>
      <c r="C156" s="302" t="s">
        <v>830</v>
      </c>
      <c r="D156" s="250"/>
      <c r="E156" s="250"/>
      <c r="F156" s="303" t="s">
        <v>817</v>
      </c>
      <c r="G156" s="250"/>
      <c r="H156" s="302" t="s">
        <v>851</v>
      </c>
      <c r="I156" s="302" t="s">
        <v>813</v>
      </c>
      <c r="J156" s="302">
        <v>50</v>
      </c>
      <c r="K156" s="298"/>
    </row>
    <row r="157" s="1" customFormat="1" ht="15" customHeight="1">
      <c r="B157" s="275"/>
      <c r="C157" s="302" t="s">
        <v>838</v>
      </c>
      <c r="D157" s="250"/>
      <c r="E157" s="250"/>
      <c r="F157" s="303" t="s">
        <v>817</v>
      </c>
      <c r="G157" s="250"/>
      <c r="H157" s="302" t="s">
        <v>851</v>
      </c>
      <c r="I157" s="302" t="s">
        <v>813</v>
      </c>
      <c r="J157" s="302">
        <v>50</v>
      </c>
      <c r="K157" s="298"/>
    </row>
    <row r="158" s="1" customFormat="1" ht="15" customHeight="1">
      <c r="B158" s="275"/>
      <c r="C158" s="302" t="s">
        <v>836</v>
      </c>
      <c r="D158" s="250"/>
      <c r="E158" s="250"/>
      <c r="F158" s="303" t="s">
        <v>817</v>
      </c>
      <c r="G158" s="250"/>
      <c r="H158" s="302" t="s">
        <v>851</v>
      </c>
      <c r="I158" s="302" t="s">
        <v>813</v>
      </c>
      <c r="J158" s="302">
        <v>50</v>
      </c>
      <c r="K158" s="298"/>
    </row>
    <row r="159" s="1" customFormat="1" ht="15" customHeight="1">
      <c r="B159" s="275"/>
      <c r="C159" s="302" t="s">
        <v>100</v>
      </c>
      <c r="D159" s="250"/>
      <c r="E159" s="250"/>
      <c r="F159" s="303" t="s">
        <v>811</v>
      </c>
      <c r="G159" s="250"/>
      <c r="H159" s="302" t="s">
        <v>873</v>
      </c>
      <c r="I159" s="302" t="s">
        <v>813</v>
      </c>
      <c r="J159" s="302" t="s">
        <v>874</v>
      </c>
      <c r="K159" s="298"/>
    </row>
    <row r="160" s="1" customFormat="1" ht="15" customHeight="1">
      <c r="B160" s="275"/>
      <c r="C160" s="302" t="s">
        <v>875</v>
      </c>
      <c r="D160" s="250"/>
      <c r="E160" s="250"/>
      <c r="F160" s="303" t="s">
        <v>811</v>
      </c>
      <c r="G160" s="250"/>
      <c r="H160" s="302" t="s">
        <v>876</v>
      </c>
      <c r="I160" s="302" t="s">
        <v>846</v>
      </c>
      <c r="J160" s="302"/>
      <c r="K160" s="298"/>
    </row>
    <row r="161" s="1" customFormat="1" ht="15" customHeight="1">
      <c r="B161" s="304"/>
      <c r="C161" s="305"/>
      <c r="D161" s="305"/>
      <c r="E161" s="305"/>
      <c r="F161" s="305"/>
      <c r="G161" s="305"/>
      <c r="H161" s="305"/>
      <c r="I161" s="305"/>
      <c r="J161" s="305"/>
      <c r="K161" s="306"/>
    </row>
    <row r="162" s="1" customFormat="1" ht="18.75" customHeight="1">
      <c r="B162" s="286"/>
      <c r="C162" s="296"/>
      <c r="D162" s="296"/>
      <c r="E162" s="296"/>
      <c r="F162" s="307"/>
      <c r="G162" s="296"/>
      <c r="H162" s="296"/>
      <c r="I162" s="296"/>
      <c r="J162" s="296"/>
      <c r="K162" s="286"/>
    </row>
    <row r="163" s="1" customFormat="1" ht="18.75" customHeight="1">
      <c r="B163" s="286"/>
      <c r="C163" s="296"/>
      <c r="D163" s="296"/>
      <c r="E163" s="296"/>
      <c r="F163" s="307"/>
      <c r="G163" s="296"/>
      <c r="H163" s="296"/>
      <c r="I163" s="296"/>
      <c r="J163" s="296"/>
      <c r="K163" s="286"/>
    </row>
    <row r="164" s="1" customFormat="1" ht="18.75" customHeight="1">
      <c r="B164" s="286"/>
      <c r="C164" s="296"/>
      <c r="D164" s="296"/>
      <c r="E164" s="296"/>
      <c r="F164" s="307"/>
      <c r="G164" s="296"/>
      <c r="H164" s="296"/>
      <c r="I164" s="296"/>
      <c r="J164" s="296"/>
      <c r="K164" s="286"/>
    </row>
    <row r="165" s="1" customFormat="1" ht="18.75" customHeight="1">
      <c r="B165" s="286"/>
      <c r="C165" s="296"/>
      <c r="D165" s="296"/>
      <c r="E165" s="296"/>
      <c r="F165" s="307"/>
      <c r="G165" s="296"/>
      <c r="H165" s="296"/>
      <c r="I165" s="296"/>
      <c r="J165" s="296"/>
      <c r="K165" s="286"/>
    </row>
    <row r="166" s="1" customFormat="1" ht="18.75" customHeight="1">
      <c r="B166" s="286"/>
      <c r="C166" s="296"/>
      <c r="D166" s="296"/>
      <c r="E166" s="296"/>
      <c r="F166" s="307"/>
      <c r="G166" s="296"/>
      <c r="H166" s="296"/>
      <c r="I166" s="296"/>
      <c r="J166" s="296"/>
      <c r="K166" s="286"/>
    </row>
    <row r="167" s="1" customFormat="1" ht="18.75" customHeight="1">
      <c r="B167" s="286"/>
      <c r="C167" s="296"/>
      <c r="D167" s="296"/>
      <c r="E167" s="296"/>
      <c r="F167" s="307"/>
      <c r="G167" s="296"/>
      <c r="H167" s="296"/>
      <c r="I167" s="296"/>
      <c r="J167" s="296"/>
      <c r="K167" s="286"/>
    </row>
    <row r="168" s="1" customFormat="1" ht="18.75" customHeight="1">
      <c r="B168" s="286"/>
      <c r="C168" s="296"/>
      <c r="D168" s="296"/>
      <c r="E168" s="296"/>
      <c r="F168" s="307"/>
      <c r="G168" s="296"/>
      <c r="H168" s="296"/>
      <c r="I168" s="296"/>
      <c r="J168" s="296"/>
      <c r="K168" s="286"/>
    </row>
    <row r="169" s="1" customFormat="1" ht="18.75" customHeight="1">
      <c r="B169" s="258"/>
      <c r="C169" s="258"/>
      <c r="D169" s="258"/>
      <c r="E169" s="258"/>
      <c r="F169" s="258"/>
      <c r="G169" s="258"/>
      <c r="H169" s="258"/>
      <c r="I169" s="258"/>
      <c r="J169" s="258"/>
      <c r="K169" s="258"/>
    </row>
    <row r="170" s="1" customFormat="1" ht="7.5" customHeight="1">
      <c r="B170" s="237"/>
      <c r="C170" s="238"/>
      <c r="D170" s="238"/>
      <c r="E170" s="238"/>
      <c r="F170" s="238"/>
      <c r="G170" s="238"/>
      <c r="H170" s="238"/>
      <c r="I170" s="238"/>
      <c r="J170" s="238"/>
      <c r="K170" s="239"/>
    </row>
    <row r="171" s="1" customFormat="1" ht="45" customHeight="1">
      <c r="B171" s="240"/>
      <c r="C171" s="241" t="s">
        <v>877</v>
      </c>
      <c r="D171" s="241"/>
      <c r="E171" s="241"/>
      <c r="F171" s="241"/>
      <c r="G171" s="241"/>
      <c r="H171" s="241"/>
      <c r="I171" s="241"/>
      <c r="J171" s="241"/>
      <c r="K171" s="242"/>
    </row>
    <row r="172" s="1" customFormat="1" ht="17.25" customHeight="1">
      <c r="B172" s="240"/>
      <c r="C172" s="265" t="s">
        <v>805</v>
      </c>
      <c r="D172" s="265"/>
      <c r="E172" s="265"/>
      <c r="F172" s="265" t="s">
        <v>806</v>
      </c>
      <c r="G172" s="308"/>
      <c r="H172" s="309" t="s">
        <v>59</v>
      </c>
      <c r="I172" s="309" t="s">
        <v>62</v>
      </c>
      <c r="J172" s="265" t="s">
        <v>807</v>
      </c>
      <c r="K172" s="242"/>
    </row>
    <row r="173" s="1" customFormat="1" ht="17.25" customHeight="1">
      <c r="B173" s="243"/>
      <c r="C173" s="267" t="s">
        <v>808</v>
      </c>
      <c r="D173" s="267"/>
      <c r="E173" s="267"/>
      <c r="F173" s="268" t="s">
        <v>809</v>
      </c>
      <c r="G173" s="310"/>
      <c r="H173" s="311"/>
      <c r="I173" s="311"/>
      <c r="J173" s="267" t="s">
        <v>810</v>
      </c>
      <c r="K173" s="245"/>
    </row>
    <row r="174" s="1" customFormat="1" ht="5.25" customHeight="1">
      <c r="B174" s="275"/>
      <c r="C174" s="270"/>
      <c r="D174" s="270"/>
      <c r="E174" s="270"/>
      <c r="F174" s="270"/>
      <c r="G174" s="271"/>
      <c r="H174" s="270"/>
      <c r="I174" s="270"/>
      <c r="J174" s="270"/>
      <c r="K174" s="298"/>
    </row>
    <row r="175" s="1" customFormat="1" ht="15" customHeight="1">
      <c r="B175" s="275"/>
      <c r="C175" s="250" t="s">
        <v>814</v>
      </c>
      <c r="D175" s="250"/>
      <c r="E175" s="250"/>
      <c r="F175" s="273" t="s">
        <v>811</v>
      </c>
      <c r="G175" s="250"/>
      <c r="H175" s="250" t="s">
        <v>851</v>
      </c>
      <c r="I175" s="250" t="s">
        <v>813</v>
      </c>
      <c r="J175" s="250">
        <v>120</v>
      </c>
      <c r="K175" s="298"/>
    </row>
    <row r="176" s="1" customFormat="1" ht="15" customHeight="1">
      <c r="B176" s="275"/>
      <c r="C176" s="250" t="s">
        <v>860</v>
      </c>
      <c r="D176" s="250"/>
      <c r="E176" s="250"/>
      <c r="F176" s="273" t="s">
        <v>811</v>
      </c>
      <c r="G176" s="250"/>
      <c r="H176" s="250" t="s">
        <v>861</v>
      </c>
      <c r="I176" s="250" t="s">
        <v>813</v>
      </c>
      <c r="J176" s="250" t="s">
        <v>862</v>
      </c>
      <c r="K176" s="298"/>
    </row>
    <row r="177" s="1" customFormat="1" ht="15" customHeight="1">
      <c r="B177" s="275"/>
      <c r="C177" s="250" t="s">
        <v>759</v>
      </c>
      <c r="D177" s="250"/>
      <c r="E177" s="250"/>
      <c r="F177" s="273" t="s">
        <v>811</v>
      </c>
      <c r="G177" s="250"/>
      <c r="H177" s="250" t="s">
        <v>878</v>
      </c>
      <c r="I177" s="250" t="s">
        <v>813</v>
      </c>
      <c r="J177" s="250" t="s">
        <v>862</v>
      </c>
      <c r="K177" s="298"/>
    </row>
    <row r="178" s="1" customFormat="1" ht="15" customHeight="1">
      <c r="B178" s="275"/>
      <c r="C178" s="250" t="s">
        <v>816</v>
      </c>
      <c r="D178" s="250"/>
      <c r="E178" s="250"/>
      <c r="F178" s="273" t="s">
        <v>817</v>
      </c>
      <c r="G178" s="250"/>
      <c r="H178" s="250" t="s">
        <v>878</v>
      </c>
      <c r="I178" s="250" t="s">
        <v>813</v>
      </c>
      <c r="J178" s="250">
        <v>50</v>
      </c>
      <c r="K178" s="298"/>
    </row>
    <row r="179" s="1" customFormat="1" ht="15" customHeight="1">
      <c r="B179" s="275"/>
      <c r="C179" s="250" t="s">
        <v>819</v>
      </c>
      <c r="D179" s="250"/>
      <c r="E179" s="250"/>
      <c r="F179" s="273" t="s">
        <v>811</v>
      </c>
      <c r="G179" s="250"/>
      <c r="H179" s="250" t="s">
        <v>878</v>
      </c>
      <c r="I179" s="250" t="s">
        <v>821</v>
      </c>
      <c r="J179" s="250"/>
      <c r="K179" s="298"/>
    </row>
    <row r="180" s="1" customFormat="1" ht="15" customHeight="1">
      <c r="B180" s="275"/>
      <c r="C180" s="250" t="s">
        <v>830</v>
      </c>
      <c r="D180" s="250"/>
      <c r="E180" s="250"/>
      <c r="F180" s="273" t="s">
        <v>817</v>
      </c>
      <c r="G180" s="250"/>
      <c r="H180" s="250" t="s">
        <v>878</v>
      </c>
      <c r="I180" s="250" t="s">
        <v>813</v>
      </c>
      <c r="J180" s="250">
        <v>50</v>
      </c>
      <c r="K180" s="298"/>
    </row>
    <row r="181" s="1" customFormat="1" ht="15" customHeight="1">
      <c r="B181" s="275"/>
      <c r="C181" s="250" t="s">
        <v>838</v>
      </c>
      <c r="D181" s="250"/>
      <c r="E181" s="250"/>
      <c r="F181" s="273" t="s">
        <v>817</v>
      </c>
      <c r="G181" s="250"/>
      <c r="H181" s="250" t="s">
        <v>878</v>
      </c>
      <c r="I181" s="250" t="s">
        <v>813</v>
      </c>
      <c r="J181" s="250">
        <v>50</v>
      </c>
      <c r="K181" s="298"/>
    </row>
    <row r="182" s="1" customFormat="1" ht="15" customHeight="1">
      <c r="B182" s="275"/>
      <c r="C182" s="250" t="s">
        <v>836</v>
      </c>
      <c r="D182" s="250"/>
      <c r="E182" s="250"/>
      <c r="F182" s="273" t="s">
        <v>817</v>
      </c>
      <c r="G182" s="250"/>
      <c r="H182" s="250" t="s">
        <v>878</v>
      </c>
      <c r="I182" s="250" t="s">
        <v>813</v>
      </c>
      <c r="J182" s="250">
        <v>50</v>
      </c>
      <c r="K182" s="298"/>
    </row>
    <row r="183" s="1" customFormat="1" ht="15" customHeight="1">
      <c r="B183" s="275"/>
      <c r="C183" s="250" t="s">
        <v>106</v>
      </c>
      <c r="D183" s="250"/>
      <c r="E183" s="250"/>
      <c r="F183" s="273" t="s">
        <v>811</v>
      </c>
      <c r="G183" s="250"/>
      <c r="H183" s="250" t="s">
        <v>879</v>
      </c>
      <c r="I183" s="250" t="s">
        <v>880</v>
      </c>
      <c r="J183" s="250"/>
      <c r="K183" s="298"/>
    </row>
    <row r="184" s="1" customFormat="1" ht="15" customHeight="1">
      <c r="B184" s="275"/>
      <c r="C184" s="250" t="s">
        <v>62</v>
      </c>
      <c r="D184" s="250"/>
      <c r="E184" s="250"/>
      <c r="F184" s="273" t="s">
        <v>811</v>
      </c>
      <c r="G184" s="250"/>
      <c r="H184" s="250" t="s">
        <v>881</v>
      </c>
      <c r="I184" s="250" t="s">
        <v>882</v>
      </c>
      <c r="J184" s="250">
        <v>1</v>
      </c>
      <c r="K184" s="298"/>
    </row>
    <row r="185" s="1" customFormat="1" ht="15" customHeight="1">
      <c r="B185" s="275"/>
      <c r="C185" s="250" t="s">
        <v>58</v>
      </c>
      <c r="D185" s="250"/>
      <c r="E185" s="250"/>
      <c r="F185" s="273" t="s">
        <v>811</v>
      </c>
      <c r="G185" s="250"/>
      <c r="H185" s="250" t="s">
        <v>883</v>
      </c>
      <c r="I185" s="250" t="s">
        <v>813</v>
      </c>
      <c r="J185" s="250">
        <v>20</v>
      </c>
      <c r="K185" s="298"/>
    </row>
    <row r="186" s="1" customFormat="1" ht="15" customHeight="1">
      <c r="B186" s="275"/>
      <c r="C186" s="250" t="s">
        <v>59</v>
      </c>
      <c r="D186" s="250"/>
      <c r="E186" s="250"/>
      <c r="F186" s="273" t="s">
        <v>811</v>
      </c>
      <c r="G186" s="250"/>
      <c r="H186" s="250" t="s">
        <v>884</v>
      </c>
      <c r="I186" s="250" t="s">
        <v>813</v>
      </c>
      <c r="J186" s="250">
        <v>255</v>
      </c>
      <c r="K186" s="298"/>
    </row>
    <row r="187" s="1" customFormat="1" ht="15" customHeight="1">
      <c r="B187" s="275"/>
      <c r="C187" s="250" t="s">
        <v>107</v>
      </c>
      <c r="D187" s="250"/>
      <c r="E187" s="250"/>
      <c r="F187" s="273" t="s">
        <v>811</v>
      </c>
      <c r="G187" s="250"/>
      <c r="H187" s="250" t="s">
        <v>775</v>
      </c>
      <c r="I187" s="250" t="s">
        <v>813</v>
      </c>
      <c r="J187" s="250">
        <v>10</v>
      </c>
      <c r="K187" s="298"/>
    </row>
    <row r="188" s="1" customFormat="1" ht="15" customHeight="1">
      <c r="B188" s="275"/>
      <c r="C188" s="250" t="s">
        <v>108</v>
      </c>
      <c r="D188" s="250"/>
      <c r="E188" s="250"/>
      <c r="F188" s="273" t="s">
        <v>811</v>
      </c>
      <c r="G188" s="250"/>
      <c r="H188" s="250" t="s">
        <v>885</v>
      </c>
      <c r="I188" s="250" t="s">
        <v>846</v>
      </c>
      <c r="J188" s="250"/>
      <c r="K188" s="298"/>
    </row>
    <row r="189" s="1" customFormat="1" ht="15" customHeight="1">
      <c r="B189" s="275"/>
      <c r="C189" s="250" t="s">
        <v>886</v>
      </c>
      <c r="D189" s="250"/>
      <c r="E189" s="250"/>
      <c r="F189" s="273" t="s">
        <v>811</v>
      </c>
      <c r="G189" s="250"/>
      <c r="H189" s="250" t="s">
        <v>887</v>
      </c>
      <c r="I189" s="250" t="s">
        <v>846</v>
      </c>
      <c r="J189" s="250"/>
      <c r="K189" s="298"/>
    </row>
    <row r="190" s="1" customFormat="1" ht="15" customHeight="1">
      <c r="B190" s="275"/>
      <c r="C190" s="250" t="s">
        <v>875</v>
      </c>
      <c r="D190" s="250"/>
      <c r="E190" s="250"/>
      <c r="F190" s="273" t="s">
        <v>811</v>
      </c>
      <c r="G190" s="250"/>
      <c r="H190" s="250" t="s">
        <v>888</v>
      </c>
      <c r="I190" s="250" t="s">
        <v>846</v>
      </c>
      <c r="J190" s="250"/>
      <c r="K190" s="298"/>
    </row>
    <row r="191" s="1" customFormat="1" ht="15" customHeight="1">
      <c r="B191" s="275"/>
      <c r="C191" s="250" t="s">
        <v>110</v>
      </c>
      <c r="D191" s="250"/>
      <c r="E191" s="250"/>
      <c r="F191" s="273" t="s">
        <v>817</v>
      </c>
      <c r="G191" s="250"/>
      <c r="H191" s="250" t="s">
        <v>889</v>
      </c>
      <c r="I191" s="250" t="s">
        <v>813</v>
      </c>
      <c r="J191" s="250">
        <v>50</v>
      </c>
      <c r="K191" s="298"/>
    </row>
    <row r="192" s="1" customFormat="1" ht="15" customHeight="1">
      <c r="B192" s="275"/>
      <c r="C192" s="250" t="s">
        <v>890</v>
      </c>
      <c r="D192" s="250"/>
      <c r="E192" s="250"/>
      <c r="F192" s="273" t="s">
        <v>817</v>
      </c>
      <c r="G192" s="250"/>
      <c r="H192" s="250" t="s">
        <v>891</v>
      </c>
      <c r="I192" s="250" t="s">
        <v>892</v>
      </c>
      <c r="J192" s="250"/>
      <c r="K192" s="298"/>
    </row>
    <row r="193" s="1" customFormat="1" ht="15" customHeight="1">
      <c r="B193" s="275"/>
      <c r="C193" s="250" t="s">
        <v>893</v>
      </c>
      <c r="D193" s="250"/>
      <c r="E193" s="250"/>
      <c r="F193" s="273" t="s">
        <v>817</v>
      </c>
      <c r="G193" s="250"/>
      <c r="H193" s="250" t="s">
        <v>894</v>
      </c>
      <c r="I193" s="250" t="s">
        <v>892</v>
      </c>
      <c r="J193" s="250"/>
      <c r="K193" s="298"/>
    </row>
    <row r="194" s="1" customFormat="1" ht="15" customHeight="1">
      <c r="B194" s="275"/>
      <c r="C194" s="250" t="s">
        <v>895</v>
      </c>
      <c r="D194" s="250"/>
      <c r="E194" s="250"/>
      <c r="F194" s="273" t="s">
        <v>817</v>
      </c>
      <c r="G194" s="250"/>
      <c r="H194" s="250" t="s">
        <v>896</v>
      </c>
      <c r="I194" s="250" t="s">
        <v>892</v>
      </c>
      <c r="J194" s="250"/>
      <c r="K194" s="298"/>
    </row>
    <row r="195" s="1" customFormat="1" ht="15" customHeight="1">
      <c r="B195" s="275"/>
      <c r="C195" s="312" t="s">
        <v>897</v>
      </c>
      <c r="D195" s="250"/>
      <c r="E195" s="250"/>
      <c r="F195" s="273" t="s">
        <v>817</v>
      </c>
      <c r="G195" s="250"/>
      <c r="H195" s="250" t="s">
        <v>898</v>
      </c>
      <c r="I195" s="250" t="s">
        <v>899</v>
      </c>
      <c r="J195" s="313" t="s">
        <v>900</v>
      </c>
      <c r="K195" s="298"/>
    </row>
    <row r="196" s="1" customFormat="1" ht="15" customHeight="1">
      <c r="B196" s="275"/>
      <c r="C196" s="312" t="s">
        <v>47</v>
      </c>
      <c r="D196" s="250"/>
      <c r="E196" s="250"/>
      <c r="F196" s="273" t="s">
        <v>811</v>
      </c>
      <c r="G196" s="250"/>
      <c r="H196" s="247" t="s">
        <v>901</v>
      </c>
      <c r="I196" s="250" t="s">
        <v>902</v>
      </c>
      <c r="J196" s="250"/>
      <c r="K196" s="298"/>
    </row>
    <row r="197" s="1" customFormat="1" ht="15" customHeight="1">
      <c r="B197" s="275"/>
      <c r="C197" s="312" t="s">
        <v>903</v>
      </c>
      <c r="D197" s="250"/>
      <c r="E197" s="250"/>
      <c r="F197" s="273" t="s">
        <v>811</v>
      </c>
      <c r="G197" s="250"/>
      <c r="H197" s="250" t="s">
        <v>904</v>
      </c>
      <c r="I197" s="250" t="s">
        <v>846</v>
      </c>
      <c r="J197" s="250"/>
      <c r="K197" s="298"/>
    </row>
    <row r="198" s="1" customFormat="1" ht="15" customHeight="1">
      <c r="B198" s="275"/>
      <c r="C198" s="312" t="s">
        <v>905</v>
      </c>
      <c r="D198" s="250"/>
      <c r="E198" s="250"/>
      <c r="F198" s="273" t="s">
        <v>811</v>
      </c>
      <c r="G198" s="250"/>
      <c r="H198" s="250" t="s">
        <v>906</v>
      </c>
      <c r="I198" s="250" t="s">
        <v>846</v>
      </c>
      <c r="J198" s="250"/>
      <c r="K198" s="298"/>
    </row>
    <row r="199" s="1" customFormat="1" ht="15" customHeight="1">
      <c r="B199" s="275"/>
      <c r="C199" s="312" t="s">
        <v>907</v>
      </c>
      <c r="D199" s="250"/>
      <c r="E199" s="250"/>
      <c r="F199" s="273" t="s">
        <v>817</v>
      </c>
      <c r="G199" s="250"/>
      <c r="H199" s="250" t="s">
        <v>908</v>
      </c>
      <c r="I199" s="250" t="s">
        <v>846</v>
      </c>
      <c r="J199" s="250"/>
      <c r="K199" s="298"/>
    </row>
    <row r="200" s="1" customFormat="1" ht="15" customHeight="1">
      <c r="B200" s="304"/>
      <c r="C200" s="314"/>
      <c r="D200" s="305"/>
      <c r="E200" s="305"/>
      <c r="F200" s="305"/>
      <c r="G200" s="305"/>
      <c r="H200" s="305"/>
      <c r="I200" s="305"/>
      <c r="J200" s="305"/>
      <c r="K200" s="306"/>
    </row>
    <row r="201" s="1" customFormat="1" ht="18.75" customHeight="1">
      <c r="B201" s="286"/>
      <c r="C201" s="296"/>
      <c r="D201" s="296"/>
      <c r="E201" s="296"/>
      <c r="F201" s="307"/>
      <c r="G201" s="296"/>
      <c r="H201" s="296"/>
      <c r="I201" s="296"/>
      <c r="J201" s="296"/>
      <c r="K201" s="286"/>
    </row>
    <row r="202" s="1" customFormat="1" ht="18.75" customHeight="1">
      <c r="B202" s="258"/>
      <c r="C202" s="258"/>
      <c r="D202" s="258"/>
      <c r="E202" s="258"/>
      <c r="F202" s="258"/>
      <c r="G202" s="258"/>
      <c r="H202" s="258"/>
      <c r="I202" s="258"/>
      <c r="J202" s="258"/>
      <c r="K202" s="258"/>
    </row>
    <row r="203" s="1" customFormat="1" ht="13.5">
      <c r="B203" s="237"/>
      <c r="C203" s="238"/>
      <c r="D203" s="238"/>
      <c r="E203" s="238"/>
      <c r="F203" s="238"/>
      <c r="G203" s="238"/>
      <c r="H203" s="238"/>
      <c r="I203" s="238"/>
      <c r="J203" s="238"/>
      <c r="K203" s="239"/>
    </row>
    <row r="204" s="1" customFormat="1" ht="21" customHeight="1">
      <c r="B204" s="240"/>
      <c r="C204" s="241" t="s">
        <v>909</v>
      </c>
      <c r="D204" s="241"/>
      <c r="E204" s="241"/>
      <c r="F204" s="241"/>
      <c r="G204" s="241"/>
      <c r="H204" s="241"/>
      <c r="I204" s="241"/>
      <c r="J204" s="241"/>
      <c r="K204" s="242"/>
    </row>
    <row r="205" s="1" customFormat="1" ht="25.5" customHeight="1">
      <c r="B205" s="240"/>
      <c r="C205" s="315" t="s">
        <v>910</v>
      </c>
      <c r="D205" s="315"/>
      <c r="E205" s="315"/>
      <c r="F205" s="315" t="s">
        <v>911</v>
      </c>
      <c r="G205" s="316"/>
      <c r="H205" s="315" t="s">
        <v>912</v>
      </c>
      <c r="I205" s="315"/>
      <c r="J205" s="315"/>
      <c r="K205" s="242"/>
    </row>
    <row r="206" s="1" customFormat="1" ht="5.25" customHeight="1">
      <c r="B206" s="275"/>
      <c r="C206" s="270"/>
      <c r="D206" s="270"/>
      <c r="E206" s="270"/>
      <c r="F206" s="270"/>
      <c r="G206" s="296"/>
      <c r="H206" s="270"/>
      <c r="I206" s="270"/>
      <c r="J206" s="270"/>
      <c r="K206" s="298"/>
    </row>
    <row r="207" s="1" customFormat="1" ht="15" customHeight="1">
      <c r="B207" s="275"/>
      <c r="C207" s="250" t="s">
        <v>902</v>
      </c>
      <c r="D207" s="250"/>
      <c r="E207" s="250"/>
      <c r="F207" s="273" t="s">
        <v>48</v>
      </c>
      <c r="G207" s="250"/>
      <c r="H207" s="250" t="s">
        <v>913</v>
      </c>
      <c r="I207" s="250"/>
      <c r="J207" s="250"/>
      <c r="K207" s="298"/>
    </row>
    <row r="208" s="1" customFormat="1" ht="15" customHeight="1">
      <c r="B208" s="275"/>
      <c r="C208" s="250"/>
      <c r="D208" s="250"/>
      <c r="E208" s="250"/>
      <c r="F208" s="273" t="s">
        <v>49</v>
      </c>
      <c r="G208" s="250"/>
      <c r="H208" s="250" t="s">
        <v>914</v>
      </c>
      <c r="I208" s="250"/>
      <c r="J208" s="250"/>
      <c r="K208" s="298"/>
    </row>
    <row r="209" s="1" customFormat="1" ht="15" customHeight="1">
      <c r="B209" s="275"/>
      <c r="C209" s="250"/>
      <c r="D209" s="250"/>
      <c r="E209" s="250"/>
      <c r="F209" s="273" t="s">
        <v>52</v>
      </c>
      <c r="G209" s="250"/>
      <c r="H209" s="250" t="s">
        <v>915</v>
      </c>
      <c r="I209" s="250"/>
      <c r="J209" s="250"/>
      <c r="K209" s="298"/>
    </row>
    <row r="210" s="1" customFormat="1" ht="15" customHeight="1">
      <c r="B210" s="275"/>
      <c r="C210" s="250"/>
      <c r="D210" s="250"/>
      <c r="E210" s="250"/>
      <c r="F210" s="273" t="s">
        <v>50</v>
      </c>
      <c r="G210" s="250"/>
      <c r="H210" s="250" t="s">
        <v>916</v>
      </c>
      <c r="I210" s="250"/>
      <c r="J210" s="250"/>
      <c r="K210" s="298"/>
    </row>
    <row r="211" s="1" customFormat="1" ht="15" customHeight="1">
      <c r="B211" s="275"/>
      <c r="C211" s="250"/>
      <c r="D211" s="250"/>
      <c r="E211" s="250"/>
      <c r="F211" s="273" t="s">
        <v>51</v>
      </c>
      <c r="G211" s="250"/>
      <c r="H211" s="250" t="s">
        <v>917</v>
      </c>
      <c r="I211" s="250"/>
      <c r="J211" s="250"/>
      <c r="K211" s="298"/>
    </row>
    <row r="212" s="1" customFormat="1" ht="15" customHeight="1">
      <c r="B212" s="275"/>
      <c r="C212" s="250"/>
      <c r="D212" s="250"/>
      <c r="E212" s="250"/>
      <c r="F212" s="273"/>
      <c r="G212" s="250"/>
      <c r="H212" s="250"/>
      <c r="I212" s="250"/>
      <c r="J212" s="250"/>
      <c r="K212" s="298"/>
    </row>
    <row r="213" s="1" customFormat="1" ht="15" customHeight="1">
      <c r="B213" s="275"/>
      <c r="C213" s="250" t="s">
        <v>858</v>
      </c>
      <c r="D213" s="250"/>
      <c r="E213" s="250"/>
      <c r="F213" s="273" t="s">
        <v>753</v>
      </c>
      <c r="G213" s="250"/>
      <c r="H213" s="250" t="s">
        <v>918</v>
      </c>
      <c r="I213" s="250"/>
      <c r="J213" s="250"/>
      <c r="K213" s="298"/>
    </row>
    <row r="214" s="1" customFormat="1" ht="15" customHeight="1">
      <c r="B214" s="275"/>
      <c r="C214" s="250"/>
      <c r="D214" s="250"/>
      <c r="E214" s="250"/>
      <c r="F214" s="273" t="s">
        <v>84</v>
      </c>
      <c r="G214" s="250"/>
      <c r="H214" s="250" t="s">
        <v>757</v>
      </c>
      <c r="I214" s="250"/>
      <c r="J214" s="250"/>
      <c r="K214" s="298"/>
    </row>
    <row r="215" s="1" customFormat="1" ht="15" customHeight="1">
      <c r="B215" s="275"/>
      <c r="C215" s="250"/>
      <c r="D215" s="250"/>
      <c r="E215" s="250"/>
      <c r="F215" s="273" t="s">
        <v>755</v>
      </c>
      <c r="G215" s="250"/>
      <c r="H215" s="250" t="s">
        <v>919</v>
      </c>
      <c r="I215" s="250"/>
      <c r="J215" s="250"/>
      <c r="K215" s="298"/>
    </row>
    <row r="216" s="1" customFormat="1" ht="15" customHeight="1">
      <c r="B216" s="317"/>
      <c r="C216" s="250"/>
      <c r="D216" s="250"/>
      <c r="E216" s="250"/>
      <c r="F216" s="273" t="s">
        <v>93</v>
      </c>
      <c r="G216" s="312"/>
      <c r="H216" s="302" t="s">
        <v>758</v>
      </c>
      <c r="I216" s="302"/>
      <c r="J216" s="302"/>
      <c r="K216" s="318"/>
    </row>
    <row r="217" s="1" customFormat="1" ht="15" customHeight="1">
      <c r="B217" s="317"/>
      <c r="C217" s="250"/>
      <c r="D217" s="250"/>
      <c r="E217" s="250"/>
      <c r="F217" s="273" t="s">
        <v>134</v>
      </c>
      <c r="G217" s="312"/>
      <c r="H217" s="302" t="s">
        <v>920</v>
      </c>
      <c r="I217" s="302"/>
      <c r="J217" s="302"/>
      <c r="K217" s="318"/>
    </row>
    <row r="218" s="1" customFormat="1" ht="15" customHeight="1">
      <c r="B218" s="317"/>
      <c r="C218" s="250"/>
      <c r="D218" s="250"/>
      <c r="E218" s="250"/>
      <c r="F218" s="273"/>
      <c r="G218" s="312"/>
      <c r="H218" s="302"/>
      <c r="I218" s="302"/>
      <c r="J218" s="302"/>
      <c r="K218" s="318"/>
    </row>
    <row r="219" s="1" customFormat="1" ht="15" customHeight="1">
      <c r="B219" s="317"/>
      <c r="C219" s="250" t="s">
        <v>882</v>
      </c>
      <c r="D219" s="250"/>
      <c r="E219" s="250"/>
      <c r="F219" s="273">
        <v>1</v>
      </c>
      <c r="G219" s="312"/>
      <c r="H219" s="302" t="s">
        <v>921</v>
      </c>
      <c r="I219" s="302"/>
      <c r="J219" s="302"/>
      <c r="K219" s="318"/>
    </row>
    <row r="220" s="1" customFormat="1" ht="15" customHeight="1">
      <c r="B220" s="317"/>
      <c r="C220" s="250"/>
      <c r="D220" s="250"/>
      <c r="E220" s="250"/>
      <c r="F220" s="273">
        <v>2</v>
      </c>
      <c r="G220" s="312"/>
      <c r="H220" s="302" t="s">
        <v>922</v>
      </c>
      <c r="I220" s="302"/>
      <c r="J220" s="302"/>
      <c r="K220" s="318"/>
    </row>
    <row r="221" s="1" customFormat="1" ht="15" customHeight="1">
      <c r="B221" s="317"/>
      <c r="C221" s="250"/>
      <c r="D221" s="250"/>
      <c r="E221" s="250"/>
      <c r="F221" s="273">
        <v>3</v>
      </c>
      <c r="G221" s="312"/>
      <c r="H221" s="302" t="s">
        <v>923</v>
      </c>
      <c r="I221" s="302"/>
      <c r="J221" s="302"/>
      <c r="K221" s="318"/>
    </row>
    <row r="222" s="1" customFormat="1" ht="15" customHeight="1">
      <c r="B222" s="317"/>
      <c r="C222" s="250"/>
      <c r="D222" s="250"/>
      <c r="E222" s="250"/>
      <c r="F222" s="273">
        <v>4</v>
      </c>
      <c r="G222" s="312"/>
      <c r="H222" s="302" t="s">
        <v>924</v>
      </c>
      <c r="I222" s="302"/>
      <c r="J222" s="302"/>
      <c r="K222" s="318"/>
    </row>
    <row r="223" s="1" customFormat="1" ht="12.75" customHeight="1">
      <c r="B223" s="319"/>
      <c r="C223" s="320"/>
      <c r="D223" s="320"/>
      <c r="E223" s="320"/>
      <c r="F223" s="320"/>
      <c r="G223" s="320"/>
      <c r="H223" s="320"/>
      <c r="I223" s="320"/>
      <c r="J223" s="320"/>
      <c r="K223" s="321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71:J171"/>
    <mergeCell ref="C204:J204"/>
    <mergeCell ref="H205:J205"/>
    <mergeCell ref="H207:J207"/>
    <mergeCell ref="H208:J208"/>
    <mergeCell ref="H209:J209"/>
    <mergeCell ref="H210:J210"/>
    <mergeCell ref="H211:J211"/>
    <mergeCell ref="H213:J213"/>
    <mergeCell ref="H214:J214"/>
    <mergeCell ref="H215:J215"/>
    <mergeCell ref="H216:J216"/>
    <mergeCell ref="H217:J217"/>
    <mergeCell ref="H219:J219"/>
    <mergeCell ref="H220:J220"/>
    <mergeCell ref="H221:J221"/>
    <mergeCell ref="H222:J222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3:J3"/>
    <mergeCell ref="C4:J4"/>
    <mergeCell ref="C9:J9"/>
    <mergeCell ref="D10:J10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6:J6"/>
    <mergeCell ref="C7:J7"/>
    <mergeCell ref="D11:J11"/>
    <mergeCell ref="D15:J15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Hodulová Michaela, Ing.</dc:creator>
  <cp:lastModifiedBy>Hodulová Michaela, Ing.</cp:lastModifiedBy>
  <dcterms:created xsi:type="dcterms:W3CDTF">2022-03-04T08:28:11Z</dcterms:created>
  <dcterms:modified xsi:type="dcterms:W3CDTF">2022-03-04T08:28:17Z</dcterms:modified>
</cp:coreProperties>
</file>